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firstSheet="3" activeTab="4"/>
  </bookViews>
  <sheets>
    <sheet name="2553" sheetId="1" r:id="rId1"/>
    <sheet name="2554" sheetId="2" r:id="rId2"/>
    <sheet name="2555" sheetId="3" r:id="rId3"/>
    <sheet name="2556" sheetId="4" r:id="rId4"/>
    <sheet name="ตามภารกิจหลัก" sheetId="5" r:id="rId5"/>
    <sheet name="งบประมาณ" sheetId="6" r:id="rId6"/>
    <sheet name="เงินบำรุงการศึกษา" sheetId="7" r:id="rId7"/>
    <sheet name="มูลค่าสินทรัพย์สุทธิ" sheetId="8" r:id="rId8"/>
    <sheet name="มหิดล46" sheetId="9" r:id="rId9"/>
    <sheet name="Sheet2" sheetId="10" r:id="rId10"/>
    <sheet name="Sheet1" sheetId="11" r:id="rId11"/>
  </sheets>
  <definedNames>
    <definedName name="_xlnm.Print_Titles" localSheetId="0">'2553'!$1:$5</definedName>
    <definedName name="_xlnm.Print_Titles" localSheetId="1">'2554'!$1:$4</definedName>
    <definedName name="_xlnm.Print_Titles" localSheetId="2">'2555'!$1:$4</definedName>
    <definedName name="_xlnm.Print_Titles" localSheetId="3">'2556'!$1:$3</definedName>
  </definedNames>
  <calcPr fullCalcOnLoad="1"/>
</workbook>
</file>

<file path=xl/sharedStrings.xml><?xml version="1.0" encoding="utf-8"?>
<sst xmlns="http://schemas.openxmlformats.org/spreadsheetml/2006/main" count="1765" uniqueCount="1276">
  <si>
    <t>โครงการบูรณาการจัดบริการวิชาการแก่สังคม การเรียนการสอนวิชาปฏิบัติการพยาบาลครอบครัวและชุมชน 2 เรื่องการพัฒนาศักยภาพผู้นำชุมชน</t>
  </si>
  <si>
    <t xml:space="preserve"> 2-65</t>
  </si>
  <si>
    <t>โครงการสถานศึกษาต้นแบบแก้ปัญหาบุหรี่กับสุขภาพบูรณาการกับงานการเรียนการสอน งานกิจการนักศึกษาและงานบริการวิชาการแก่สังคม</t>
  </si>
  <si>
    <t xml:space="preserve"> 2-68</t>
  </si>
  <si>
    <t>โครงการบูรณาการบริการวิชาการกับการเรียนการสอน รายวิชาปฏิบัติการพยาบาลบุคคลที่มีปัญหาทางจิต นศ.วพบ.ราชบุรี ชั้นปีที่ 3 กาคการศึกษา 3 ปีการศึกษา 2552</t>
  </si>
  <si>
    <t xml:space="preserve"> 2-157</t>
  </si>
  <si>
    <t>โครงการวิจัย เรือง ผลของการจัดการเรียนการสอนวิชาพัฒนาบุคลิภาพและวุฒิภาวะทางอารมณ์ต่อกรจัดการกับความขัดแย้งทางอารมณ์ของนักศึกษา ชั้นปีที่ 1 วพบ.ราชบุรีร</t>
  </si>
  <si>
    <t xml:space="preserve"> 2-165</t>
  </si>
  <si>
    <t>การบูรณาการบริการวิชการแก่สังคมและการจัดการเรียนกาสอนรายวิชาการพยาบาลครอบครัวและชุมชน 2 ในโครงการจิตอาสามิตรภาพบำบัดสร้างสุขภาพตำบลท่าราบ อ.เมือง จ.ราชบุรี</t>
  </si>
  <si>
    <t xml:space="preserve"> 2-167</t>
  </si>
  <si>
    <t>การพัฒนาพฤติกรรมการสื่อสารโดยใช้กระบวนการกลุ่มในวิชาการสื่อสารทางการพยาบาลของนักศึกษา พยบ.ชั้นปีที่ 2 วพบ.ราฃบุรี</t>
  </si>
  <si>
    <t xml:space="preserve"> 2-168</t>
  </si>
  <si>
    <t>โครงการวิจัยเรื่องผลของการจัดการเรียนการสอนแบบมีส่วนร่วมเรื่องกระบวนการพยาบาลอนามัยชุมชนในวิชาการพยาบาลครอบครัวและฃุมชน 2 นักศึกษาพยบ.รุ่นที่ 28</t>
  </si>
  <si>
    <t xml:space="preserve"> 3-69</t>
  </si>
  <si>
    <t>โครงการจัดทำวิธีการดำเนินงาน Good Practice ของภาควิชาการพยาบาลมารดาทารกและการผดุงครรภ์ เรื่องการจัดการเรียนการสอนที่มีการบูรณาการแก่สังคมและการวิจัยในเรื่องการพัฒนาคู่มือการส่งเสริมการเลี้ยงลูกด้วยนมแม่ในมารดาทารก กรณีศึกษารพ.ต่าง ๆในเขตนิเทศ</t>
  </si>
  <si>
    <t xml:space="preserve"> 3-70</t>
  </si>
  <si>
    <t>โครงการทบทวนปรับปรุงแผนดำเนินการจัดการความรู้  ปีการศึกษา 2553</t>
  </si>
  <si>
    <t xml:space="preserve"> 2- 71</t>
  </si>
  <si>
    <t>โครงการวิจัยพัฒนาตำราเรืองคู่มือ การพัฒนาศักยภาพนักศึกษาเพื่อเตรียมสอบรายวิชาการผดุงครรภ์ เล่มที่ 1 ปีการศึกษา 2552</t>
  </si>
  <si>
    <t xml:space="preserve"> 2-72</t>
  </si>
  <si>
    <t xml:space="preserve"> 2-74</t>
  </si>
  <si>
    <t>โครงการวิจัย เรื่อง การพัฒนาคู่มือการส่งเสริมการเลี้ยงลูกด้วยนามแม่ในมารดา กรณีศึกษา รพ.สมุทรสาคร</t>
  </si>
  <si>
    <t xml:space="preserve"> 2-75</t>
  </si>
  <si>
    <t>โครงการวิจัย เรื่อง การพัฒนาคู่มือการส่งเสริมการเลี้ยงลูกด้วยนามแม่ในมารดา กรณีศึกษา รพ.สมเด็จพระพุทธเลิศหล้า</t>
  </si>
  <si>
    <t xml:space="preserve"> 2-76</t>
  </si>
  <si>
    <t>โครงการวิจัย เรื่อง การพัฒนาคู่มือการส่งเสริมการเลี้ยงลูกด้วยนามแม่ในมารดา กรณีศึกษา รพ.โพธาราม</t>
  </si>
  <si>
    <t xml:space="preserve"> 2-77</t>
  </si>
  <si>
    <t>โครงการวิจัย เรื่อง การพัฒนาคู่มือการส่งเสริมการเลี้ยงลูกด้วยนามแม่ในมารดา กรณีศึกษา รพ.มะการักษ์</t>
  </si>
  <si>
    <t xml:space="preserve"> 2-79</t>
  </si>
  <si>
    <t>โครงการวิจัย เรื่อง การพัฒนาคู่มือการส่งเสริมการเลี้ยงลูกด้วยนามแม่ในมารดา กรณีศึกษา รพ.กระทุ่มแบน</t>
  </si>
  <si>
    <t xml:space="preserve"> 2-81</t>
  </si>
  <si>
    <t>โครงการวิจัย เรื่อง การประเมินผลโครงการการออกแบบการเรียนการสอนรายวิชาแนวคิดพื้นฐาน ทฤษฎี และกระบวนการพยาบาล</t>
  </si>
  <si>
    <t>โครงการวิจัยเรื่อง รูปแบบความร่วมมือในการจัดการเรียนการสอนภาคปฎิบัติต่อการพัฒนาคุณภาพการศึกษาและการพยาบาล โดยกระบวนการการจัดการความรู้ กรณีศึกษาวิชาปฎิบัติการบริหารการพยาบาล</t>
  </si>
  <si>
    <t>โครงการพัฒนาศักยภาพด้านภาษาเพื่อการปฎิบัติงานด้านการสอน</t>
  </si>
  <si>
    <t>การวิจัยและการสื่อสาร</t>
  </si>
  <si>
    <t>1.2 กิจกรรมการพัฒนาศักยภาพด้านภาษาอังกฤษของอาจารย์เพื่อการ</t>
  </si>
  <si>
    <t>นำเสนอผลงานวิชาการในระดับนานาชาติ</t>
  </si>
  <si>
    <t>โครงการพัฒนาสมรรถนะบุคลากรในองค์กรเพื่อขับเคลื่อนกลยุทธ์</t>
  </si>
  <si>
    <t>กิจกรรม พัฒนาสมรรถนะของบุคลากรในองค์กรเพื่อขับเคลื่อนกลยุทธิ์</t>
  </si>
  <si>
    <t>โครงการ การเรียนรู้ตามรอยพระยุคลบาท</t>
  </si>
  <si>
    <t>การสนับสนุนการผลิตผลงานวิจัย ผลงานวิชาการและงานสร้างสรรค์</t>
  </si>
  <si>
    <t>งบวพ.</t>
  </si>
  <si>
    <t>การสนับสนุนการสังเคราะห์ความรู้จากผลงานวิจัย</t>
  </si>
  <si>
    <t>วิจัย เรื่อง วิจัยและพัฒนาระบบบริหารงานวิจัยของ วพบ. ราชบุรี</t>
  </si>
  <si>
    <t>การสนับสนุนและพัฒนาระบบบริหารงานวิจัย</t>
  </si>
  <si>
    <t>โครงการ สรรสร้างผลงานจัดการความรู้ในองค์กรของ วพบ. ราชบุรี</t>
  </si>
  <si>
    <t>โครงการวิจัยเรื่องการติดตามประเมินผลการบริหารงบประมาณ</t>
  </si>
  <si>
    <t>งบบริการสร้างเสริมสุขภาพและป้องกันโรค</t>
  </si>
  <si>
    <t>สำหรับพื้นที่ระยะที่ 1</t>
  </si>
  <si>
    <t>โครงการวิจัยเรื่อง การประเมินผลการปรับเปลี่ยนพฤติกรรมเสี่ยงต่อ</t>
  </si>
  <si>
    <t>กลุ่มโรค เมตาโบลิค ปี 2553 ระยะที่ 1</t>
  </si>
  <si>
    <t xml:space="preserve">โครงการวิจัย ปัจจัยทำนายความต้องการอยู่ในงานของอาจารย์ </t>
  </si>
  <si>
    <t>วพบ. ราชบุรี ระยะที่ 1</t>
  </si>
  <si>
    <t>โครงการวิจัยเรื่อง ผลของการใช้กระบวนการจัดการความรู้ในรายวิชา</t>
  </si>
  <si>
    <t>การพยาบาลครอบครัวและชุมชน 1 ประจำปีการศึกษา 2553</t>
  </si>
  <si>
    <t>โครงการ บริการวิชาการด้านสุขภาพและสาธารณสุขสาธิต</t>
  </si>
  <si>
    <t>(ศูนย์พัฒนาเด็กก่อนวัยเรียน)</t>
  </si>
  <si>
    <t>พัฒนาศักยภาพพยาบาลในการช่วยให้คนเลิกบุหรี่</t>
  </si>
  <si>
    <t>กิจกรรมดำเนินการของศูนย์การศึกษาต่อเนื่อง</t>
  </si>
  <si>
    <t>กิจกรรม บทความโทรทัศน์ผ่านดาวเทียม</t>
  </si>
  <si>
    <t>กิจกรรม ค่ายเด็กดีพี่น้องรักกัน</t>
  </si>
  <si>
    <t>หลักสูตรประกาศนียบัตรผู้ช่วยพยาบาล</t>
  </si>
  <si>
    <t>กิจกรรมที่ 4 โครงการแนะแนวการศึกษาและอาชีพ</t>
  </si>
  <si>
    <t>กิจกรรมที่ 5 โครงการพัฒนานักศึกษาที่มีผลการเรียนต่ำ</t>
  </si>
  <si>
    <t>กิจกรรมที่ 6 โครงการปัจฉิมนิเทศก่อนสำเร็จการศึกษา</t>
  </si>
  <si>
    <t>โครงการแกนนำเข้มแข็งครอบครัวและสังคมไทยปลอดบุหรี่</t>
  </si>
  <si>
    <t>โครงการวิจัยเรื่อง การพัฒนาจิตอาสา เพื่อการทำนุบำรุงพัฒนา</t>
  </si>
  <si>
    <t>อนุรักษ์ศิลปวัฒนธรรมสำหรับ นักศึกษาพยาบาลศาสตร์</t>
  </si>
  <si>
    <t>บัณฑิตวิทยาลัยพยาบาลบรมราชชนนี ราชบุรี</t>
  </si>
  <si>
    <t>โครงการวิจัย การติดตามการได้งานทำของบัณฑิตพยาบาลศาสตร์</t>
  </si>
  <si>
    <t>ที่จบการศึกษาปีการศึกษา 2551</t>
  </si>
  <si>
    <t>โครงการวิจัย เรื่อง สำรวจความต้องการจำเป็นของนักศึกษา ชั้นปีที่ 1</t>
  </si>
  <si>
    <t>โครงการพัฒนาระบบบริหารจัดการวิทยาลัยตามหลักธรรมภิบาล</t>
  </si>
  <si>
    <t>กิจกรรมการประเมินผู้บริหารและความพึงพอใจการบริหารองค์การ</t>
  </si>
  <si>
    <t>กิจกรรม การประเมินระบบประกันคุณภาพการศึกษา</t>
  </si>
  <si>
    <t>โครงการประชุมเชิงปฎิบัติการ/ฝึกอบรมผู้ประเมินคุณภาพ</t>
  </si>
  <si>
    <t>การศึกษาและเตรียมความพร้อมบุคลากรในการรับประเมินฯ</t>
  </si>
  <si>
    <t>กิจกรรม การประชุมกรรมการบริหารคุณภาพ</t>
  </si>
  <si>
    <t>กิจกรรม การตรวจติดตามคุณภาพภายใน</t>
  </si>
  <si>
    <t>กิจกรรม การตรวจติดตามคุณภาพจากหน่วยงานภายนอก</t>
  </si>
  <si>
    <t>กิจกรรม การตรวจติดตามคุณภาพภายในเครือข่าย</t>
  </si>
  <si>
    <t>กิจกรรม การพัฒนาคู่มือการประกันคุณภาพการศึกษา</t>
  </si>
  <si>
    <t>โครงการนำองค์กรสู่สากล ในการเตรียมความพร้อมนักศึกษา</t>
  </si>
  <si>
    <t>ในการให้ความรู้เกี่ยวกับระบบประกันคุณภาพการศึกษา</t>
  </si>
  <si>
    <t>กิจกรรมที่ 1 การเตรียมนักศึกษาในการประกันคุณภาพการศึกษา</t>
  </si>
  <si>
    <t>กิจกรรม การพัฒนากระบวนการระบบพร้อมการประกันคุณภาพ</t>
  </si>
  <si>
    <t>การศึกษาของนักศึกษา</t>
  </si>
  <si>
    <t>โครงการพัฒนาการปฎิบัติราชการโดยการถ่ายทอดตัวบ่งชี้และ</t>
  </si>
  <si>
    <t>เป้าหมายองค์กร</t>
  </si>
  <si>
    <t>กิจกรรม การพัฒนาตัวบ่งชี้เป้าหมายระดับองค์กรสู่ระดับบุคคล</t>
  </si>
  <si>
    <t>(สายอาจารย์)</t>
  </si>
  <si>
    <t>(สายสนับสนุน)</t>
  </si>
  <si>
    <t>กิจกรรมที่ 3 ทบทวนความเข้าใจในการตรวจติดตามคุณภาพ</t>
  </si>
  <si>
    <t>ภายใน (Refresher Course)</t>
  </si>
  <si>
    <t>กิจกรรมที่ 4 การวิจัยพัฒนาตัวบ่งชี้และการถ่ายทอดตัวชี้วัดฯ</t>
  </si>
  <si>
    <t>โครงการพัฒนาระบบบริหารการศึกษาเพื่อจัดตั้งศูนย์</t>
  </si>
  <si>
    <t>กิจกรรมที่ 1 โครงการบริการวิชาการเรื่องการดำเนินการ</t>
  </si>
  <si>
    <t>ถ่ายทอดต้วบ่งชี้และเป้าหมายระดับองค์กรสู่ระดับบุคคล</t>
  </si>
  <si>
    <t>(อาจาย์)</t>
  </si>
  <si>
    <t>โครงการพัฒนาบัณฑิตสู่ความเป็นเลิศทางวิชาการ</t>
  </si>
  <si>
    <t>โครงการประเมินผลผู้เรียนให้ได้ตามมาตรฐานคุณภาพการศึกษา</t>
  </si>
  <si>
    <t>โครงการวิจัยเพื่อพัฒนาการจัดทำรายงานตนเอง</t>
  </si>
  <si>
    <t>โครงการการจัดทำ SAR เสนอต่อหน่วยงานภายนอก</t>
  </si>
  <si>
    <t>โครงการพัฒนาระบบสารสนเทศในงานประกันคุณภาพการศึกษา</t>
  </si>
  <si>
    <t>โครงการการประกวดผลการดำเนินงานที่ดี</t>
  </si>
  <si>
    <t>กิจกรรมที่ 1 การประกอบผลการดำเนินงานที่ดีภายในองค์กร</t>
  </si>
  <si>
    <t>กิจกรรมที่ 2 การประกวดผลงานที่ดีสู่สาธารณะชนและ</t>
  </si>
  <si>
    <t>หน่วยงานภายนอก</t>
  </si>
  <si>
    <t>โครงการสอบวัดความก้าวหน้าความรู้ทางการพยาบาล</t>
  </si>
  <si>
    <t>กิจกรรมการผลิตวารสารวิทยาลัยพยาบาลบรมราชชนนี ราชบุรี</t>
  </si>
  <si>
    <t>โครงการ ประสานความร่วมมือในการวางแผนการพัฒนาเครือข่าย</t>
  </si>
  <si>
    <t>ตารางที่ ผ'01 แผนปฏิบัติการประจำปีประจำปีงบประมาณ '02'05'05'03 (ตค '05'02-กย '05'03)</t>
  </si>
  <si>
    <t>การสอน</t>
  </si>
  <si>
    <t>วิจัยฯ</t>
  </si>
  <si>
    <t>พัฒนาบุคลากร</t>
  </si>
  <si>
    <t>บริการวิชาการ</t>
  </si>
  <si>
    <t>ทำนุบำรุง</t>
  </si>
  <si>
    <t>01</t>
  </si>
  <si>
    <t>โครงการบัณฑิตคุณภาพ  :โครงการการสอนเสริมเติมศักยภาพสำหรับนักศึกษาชั้นปีที่  3  และปีที่  4</t>
  </si>
  <si>
    <t>02</t>
  </si>
  <si>
    <t>โครงการพัฒนาศูนย์การถ่ายทอดความรู้และเทคโนโลยีสุขภาพเพื่อชุมชน  :โครงการพัฒนาศูนย์การถ่ายทอดความรู้และเทคโนโลยีสุขภาพเพื่อชุมชนระยะที่  1 พัฒนาการบริหารวิชาการสู่ความเป็นเลิศและเป็นที่พึ่งทางปัญญาแก่ชุมชน</t>
  </si>
  <si>
    <t>03</t>
  </si>
  <si>
    <t>โครงการคลังความรู้สู่ชุมชน  :โครงการคลังความรู้สู่ชุมชน  1 : วิจัยและสร้างองค์ความรู้นวัตกรรมสุขภาพเพื่อชุมชน  (BCNR RESEARCH  FOR  FRIEND)</t>
  </si>
  <si>
    <t>04</t>
  </si>
  <si>
    <t>โครงการประสานใจสืบสารพระบรมราโชวาทสมเด็จพระบรมราชชนก  :โครงการประชุมเชิงปฏิบัติการจิตตปัญญาเพื่อพัฒนาส่งเสริมวัฒนธรรมการทำงานสำหรับบุคลากรอุดมศึกษา(BCNR For Fit)</t>
  </si>
  <si>
    <t>05</t>
  </si>
  <si>
    <t>โครงการวิทยาลัยชั้นนำ  บนความพอเพียง เพื่อการพึ่งตนเอง  :โครงการวิทยาลัยคุณภาพ  1</t>
  </si>
  <si>
    <t>โครงการบริหารจัดการสิ่งสนับสนุนครอบคลุมทุกพันธกิจตามหลักธรรมาภิบาลภายใต้ปรัชญาเศรษฐกิจพอเพียง
กิจกรรมที่ 1 บริหารจัดการสิทธิประโยชน์บุคลากรตามหลักนิติธรรม งบบุคลากร</t>
  </si>
  <si>
    <t>โครงการบริหารจัดการสิ่งสนับสนุนครอบคลุมทุกพันธกิจตามหลักธรรมาภิบาลภายใต้ปรัชญาเศรษฐกิจพอเพียง
กิจกรรมที่  2  เสริมสร้างขวัญและกำลังใจการปฏิบัติราชการและรักษาบุคลากร-เสริมสร้างขวัญและกำลังใจการปฏิบัติราชการและรักษาบุคลากร</t>
  </si>
  <si>
    <t>โครงการบริหารจัดการสิ่งสนับสนุนครอบคลุมทุกพันธกิจตามหลักธรรมาภิบาลภายใต้ปรัชญาเศรษฐกิจพอเพียง
กิจกรรมที่  3  บริหารวัสดุครุภัณฑ์เพื่อการผลิตและพัฒนาบุคลากร</t>
  </si>
  <si>
    <t>โครงการบริหารจัดการสิ่งสนับสนุนครอบคลุมทุกพันธกิจตามหลักธรรมาภิบาลภายใต้ปรัชญาเศรษฐกิจพอเพียง
กิจกรรมที่  4  อนุรักษ์การใช้พลังงานและบริหารค่าสาธารณูปโภค</t>
  </si>
  <si>
    <t>โครงการบริหารจัดการสิ่งสนับสนุนครอบคลุมทุกพันธกิจตามหลักธรรมาภิบาลภายใต้ปรัชญาเศรษฐกิจพอเพียง
กิจกรรมที่  5  บริหารจัดการด้านกายภาพและสิ่งแวดล้อมเพื่อเสริมสร้างบรรยากาศการทำงานและการเรียนรู้ในองค์กร</t>
  </si>
  <si>
    <t>โครงการบริหารจัดการสิ่งสนับสนุนครอบคลุมทุกพันธกิจตามหลักธรรมาภิบาลภายใต้ปรัชญาเศรษฐกิจพอเพียง
กิจกรรมที่  6  สนับสนุนการใช้ทรัพยากรภายในและภายนอกร่วมกันขององค์กร-ค่าถ่ายเอกสารและจัดทำรูปเล่มการใช้ทรัพยากรภายในและภายนอกร่วมกัน</t>
  </si>
  <si>
    <t>โครงการบริหารจัดการสิ่งสนับสนุนครอบคลุมทุกพันธกิจตามหลักธรรมาภิบาลภายใต้ปรัชญาเศรษฐกิจพอเพียง
กิจกรรมที่  7  พัฒนาประสิทธิภาพการปฏิบัติงานระบบงานสารบรรณอิเล็กทรอนิกส์-ค่าไปรษณีย์</t>
  </si>
  <si>
    <t>โครงการบริหารจัดการสิ่งสนับสนุนครอบคลุมทุกพันธกิจตามหลักธรรมาภิบาลภายใต้ปรัชญาเศรษฐกิจพอเพียง
กิจกรรมที่  8  สรรหาแหล่งทุนนักศึกษาพยาบาล สนับสนุนการผลิตบัณฑิตที่มีคุณภาพสู่ชุมชน-สรรหาแหล่งทุนแก่นักศึกษาพยาบาล</t>
  </si>
  <si>
    <t>โครงการบริหารจัดการสิ่งสนับสนุนครอบคลุมทุกพันธกิจตามหลักธรรมาภิบาลภายใต้ปรัชญาเศรษฐกิจพอเพียง
กิจกรรมที่  9  สร้างความเข้มแข็งระบบและกลไกการเงินและงบประมาณของวิทยาลัยแบบมุ่งเน้นผลสัมฤทธิ์-กลยุทธ์การเงินและงบประมาณ</t>
  </si>
  <si>
    <t>โครงการบริหารจัดการสิ่งสนับสนุนครอบคลุมทุกพันธกิจตามหลักธรรมาภิบาลภายใต้ปรัชญาเศรษฐกิจพอเพียง
กิจกรรมที่ 10 สร้างเสริมจริยธรรมดำรงเอกลักษณ์ไทยใส่ใจสิ่งแวดล้อม นอบน้อมประเพณีไทย-จัดบอร์ดประชาสัมพันธ์  ถ่ายเอกสาร  จัดทำรูปเล่ม</t>
  </si>
  <si>
    <t>โครงการวิจัยเรื่องปัจจัยสภาพแวดล้อมในการทำงานที่เกี่ยวข้องกับการมีส่วนร่วมของบุคลากรและแรงจูงใจในการประกันคุณภาพการศึกษาของวิทยาลัยพยาบาลบรมราชชนนี ราชบุรี</t>
  </si>
  <si>
    <t>โครงการการบริหารจัดการเชิงกลยุทธ์และพัฒนาผลลัพธ์การปฏิบัติงานตามสถานการณ์ปัจจุบันและแนวโน้มในอนาคต</t>
  </si>
  <si>
    <t>โครงการพัฒนาผลการปฏิบัติราชการโดยการถ่ายทอดตัวบ่งชี้และเป้าหมายของวิทยาลัยสู่ระดับบุคคลตามอัตตลักษณ์และบริบทของวิทยาลัย</t>
  </si>
  <si>
    <t>โครงการประเมินผลการบริหารจัดการวิทยาลัยตามหลักธรรมาภิบาล</t>
  </si>
  <si>
    <t>โครงการประชุมเชิงปฏิบัติการการพัฒนาคุณภาพการจัดการศึกษาของวิทยาลัยพยาบาลบรมราชชนนี ราชบุรี</t>
  </si>
  <si>
    <t>โครงการประชุมเชิงปฏิบัติการ "การพัฒนาระบบและกลไกการประกันคุณภาพการศึกษาเพื่อรองรับการประเมินคุณภาพ"</t>
  </si>
  <si>
    <t>โครงการพัฒนาประสิทธิภาพระบบบริหารความเสี่ยงในองค์กร</t>
  </si>
  <si>
    <t>โครงการพัฒนาบัณฑิตให้มีคุณภาพเป็นที่ยอมรับตามมาตรฐานคุณวุฒิอุดมศึกษาแห่งชาติ
กิจกรรมที่ 1 การคัดเลือกบุคคลเข้าศึกษาหลักสูตรพยาบาล ศาสตรบัณฑิตประจำปีการศึกษา 2554</t>
  </si>
  <si>
    <t>โครงการพัฒนาบัณฑิตให้มีคุณภาพเป็นที่ยอมรับตามมาตรฐานคุณวุฒิอุดมศึกษาแห่งชาติ
กิจกรรมที่ 2 การจัดหาครุภัณฑ์และวัสดุอุปกรณ์การศึกษาเพื่อการผลิตบัณฑิตและพัฒนาบุคลากร</t>
  </si>
  <si>
    <t>โครงการพัฒนาบัณฑิตให้มีคุณภาพเป็นที่ยอมรับตามมาตรฐานคุณวุฒิอุดมศึกษาแห่งชาติ
กิจกรรมที่ 3 การพัฒนาศักยภาพอาจารย์ในการจัดการเรียนการสอนที่เน้นผู้เรียนเป็นสำคัญและสร้างเสริมประสบการณ์จริงด้วยความเอื้ออาทร และหัวใจของความเป็นมนุษย์ โดยใช้ปรัชญาพระราชทาน “เศรษฐกิจพอเพียง” เป็นแกนนำ</t>
  </si>
  <si>
    <t>โครงการพัฒนาบัณฑิตให้มีคุณภาพเป็นที่ยอมรับตามมาตรฐานคุณวุฒิอุดมศึกษาแห่งชาติ
กิจกรรมที่ 4 การจัดหาอาจารย์ผู้มีประสบการณ์ทางวิชาการหรือวิชาชีพจากหน่วยงานหรือชุมชนภายนอกเข้ามีส่วนร่วมในกระบวนการเรียนการการสอนรายวิชาของ วพบ.ราชบุรี</t>
  </si>
  <si>
    <t>โครงการพัฒนาบัณฑิตให้มีคุณภาพเป็นที่ยอมรับตามมาตรฐานคุณวุฒิอุดมศึกษาแห่งชาติ
กิจกรรมที่ 5 การส่งเสริมและสนับสนุนนักศึกษาในการจัดทำผลงานวิชาการ/นวัตกรรมการเรียนรู้ด้านสุขภาพและการเข้าร่วมกิจกรรมการประชุมวิชาการ</t>
  </si>
  <si>
    <t>โครงการพัฒนาบัณฑิตให้มีคุณภาพเป็นที่ยอมรับตามมาตรฐานคุณวุฒิอุดมศึกษาแห่งชาติ
กิจกรรมที่ 6 การส่งเสริมศักยภาพในการสอบขึ้นทะเบียนประกอบวิชาชีพ</t>
  </si>
  <si>
    <t>โครงการพัฒนาบัณฑิตให้มีคุณภาพเป็นที่ยอมรับตามมาตรฐานคุณวุฒิอุดมศึกษาแห่งชาติ
กิจกรรมที่ 7 การเพิ่มพูนประสบการณ์วิชาชีพก่อนสำเร็จการศึกษา (Internship)</t>
  </si>
  <si>
    <t>โครงการพัฒนาบัณฑิตให้มีคุณภาพเป็นที่ยอมรับตามมาตรฐานคุณวุฒิอุดมศึกษาแห่งชาติ
กิจกรรมที่ 8 การประเมินผลการเรียนรู้ของนักศึกษาตามมาตรฐานคุณวุฒิระดับปริญญาตรีสาขาพยาบาลศาสตร์</t>
  </si>
  <si>
    <t>โครงการพัฒนาบัณฑิตให้มีคุณภาพเป็นที่ยอมรับตามมาตรฐานคุณวุฒิอุดมศึกษาแห่งชาติ
กิจกรรมที่ 9 การประเมินประสิทธิภาพการสอนของอาจารย์และสิ่งสนับสนุนการเรียนรู้</t>
  </si>
  <si>
    <t xml:space="preserve">โครงการพัฒนาบัณฑิตให้มีคุณภาพเป็นที่ยอมรับตามมาตรฐานคุณวุฒิอุดมศึกษาแห่งชาติ
กิจกรรมที่ 10 การประเมินคุณภาพนักศึกษาและบัณฑิตตามมาตรฐานคุณวุฒิระดับปริญญาตรีสาขาพยาบาลศาสตร์ </t>
  </si>
  <si>
    <t>โครงการสัมมนาพยาบาลผู้สอนภาคปฏิบัติเพื่อการสนับสนุนการพัฒนาหลักสูตรและการเรียนการสอนที่บุคคล องค์กร และชุมชนมีส่วนร่วม</t>
  </si>
  <si>
    <t>โครงการการประชุมเชิงปฏิบัติการเรื่อง “การพัฒนาศักยภาพอาจารย์ในสอนออกแบบการเรียนรู้ให้ผลลัพธ์ได้ตามมาตรฐานผลการเรียนรู้ของมาตรฐานคุณวุฒิระดับปริญญาตรีสาขาพยาบาลศาสตร์</t>
  </si>
  <si>
    <t>โครงการประชุมเชิงปฏิบติการเรื่อง"การจัดการเรียนการสอนแบบบูรณาการเพื่อพัฒนานักศึกษาให้มีหัวใจของความเป็นมนุษย์</t>
  </si>
  <si>
    <t>โครงการจัดทำเอกสารคำสอนรายวิชา</t>
  </si>
  <si>
    <t>โครงการการฝึกอบรมเชิงปฏิบัติการเรื่อง “การพัฒนากระบวนทัศน์ในการบริการด้วยหัวใจความเป็นมนุษย์</t>
  </si>
  <si>
    <t>โครงการพัฒนาหลักสูตรพยาบาลศาสตรบัณฑิตตามมาตรฐานคุณวุฒิระดับปริญญาตรี สาขาพยาบาลศาสตร์</t>
  </si>
  <si>
    <t>โครงการการฝึกอบรมเชิงปฏิบัติการเรื่อง “การพัฒนากระบวนทัศน์ในการบริการด้วยหัวใจความเป็นมนุษย์สำหรับอาจารย์และพยาบาลผู้สอนภาคปฏิบัติ วพบ.ราชบุรี</t>
  </si>
  <si>
    <t>โครงการพัฒนาตำราต้นแบบการสอนบูรณาการชุดวิชาการพยาบาล</t>
  </si>
  <si>
    <t>โครงการวิจัยประเมินความพึงพอใจของผู้ใช้บัณฑิตต่อบัณฑิตพยาบาลวิทยาลัยพยาบาลบรมราชชนนี ราชบุรี</t>
  </si>
  <si>
    <t>โครงการวิจัยเรื่อง ผลลัพธ์ของการอบรมการพัฒนากระบวนทัศน์ในการบริการด้วยหัวใจความเป็นมนุษย์</t>
  </si>
  <si>
    <t>โครงการวิจัยการประเมินหลักสูตรพยาบาลศาสตรบัณฑิต (หลักสูตรปรับปรุง พ.ศ. 2550) วพบ.ราชบุรี</t>
  </si>
  <si>
    <t>โครงการวิจัยเรื่องการประเมินผลการให้บริการวิชาการเรื่องการพัฒนากระบวนทัศน์ในการบริการด้วยหัวใจความเป็นมนุษย์แก่บุคลากรสาธารณสุข</t>
  </si>
  <si>
    <t>โครงการวิจัยคุณลักษณะของบัณฑิตพยาบาลที่พึงประสงค์ตามความต้องการของสังคม</t>
  </si>
  <si>
    <t>โครงการการพัฒนารูปแบบการดูแลผู้พิการทางกายและการเคลื่อนไหวโดยจัดการความรู้จากผู้พิการ ผู้ดูแลผู้นำชุมชน และผู้มีส่วนเกี่ยวข้องในการดูแลผู้พิการในชุมชน</t>
  </si>
  <si>
    <t>โครงการการสัมมนาการวิจัยทางการพยาบาล</t>
  </si>
  <si>
    <t>โครงการบูรณาการบริการวิชาการกับการเรียนการสอนและการวิจัยรายวิชากายวิภาคและสรีรวิทยา 1  วิชาหลักการและเทคนิคการพยาบาลแก่นักเรียนในเขตจังหวัดราชบุรี  (การบูรณาการบริการวิชาการแก่ชุมชนและงานกิจกรรมนักศึกษาในส่วนของการทำนุบำรุงศิลปวัฒนธรรม</t>
  </si>
  <si>
    <t>โครงการบูรณาการบริการวิชาการกับการเรียนการสอนวิชาประเมินภาวะสุขภาพเรื่องการประเมินสุขภาพ</t>
  </si>
  <si>
    <t>โครงการวิจัยพัฒนาการเรียนการสอนเรื่อง "ผลของการจัดการเรียนการสอนในคลินิกโดยวิธีวิเคราะห์กรณีตัวอย่าง (Case analysis method)ต่อความสุขในการเรียนและการพัฒนาความสามารถในการคิดอย่างมีวิจารณญาณของนักศึกษาพยาบาล"</t>
  </si>
  <si>
    <t>โครงการการพัฒนาหนังสืออิเลคทรอ-นิกส์หัวข้อหลักการและเทคนิคการทำแผล  พันผ้า  และการดูแลท่อระบาย</t>
  </si>
  <si>
    <t>การพัฒนาหนังสืออิเลคทรอนิกส์เรื่องกายวิภาคศาสตร์ของระบบประสาท</t>
  </si>
  <si>
    <t>โครงการบูรณาการบริการวิชาการกับการเรียนการสอนรายวิชาปฏิบัติหลักการและเทคนิคการพยาบาลกับฝ่ายการพยาบาลโรงพยาบาลราชบุรีเรื่องการดูแลสุขภาพเบื้องต้น</t>
  </si>
  <si>
    <t>โครงการวิจัยเรื่องสร้างสื่อการเรียนการสอนอิเลคทรอนิกส์เพื่อพัฒนาทักษะการคิดวิเคราะห์ในการทำข้อสอบวัดความรู้รวบยอดวิชาการพยาบาลผู้ใหญ่</t>
  </si>
  <si>
    <t>โครงการวิจัย  เรื่องความสัมพันธ์ระหว่างรูปแบบการเรียนกับผลการสอบขึ้นทะเบียนประกอบวิชาชีพการพยาบาลของนักศึกษาหลักสูตรพยาบาลศาสตรบัณฑิต วิทยาลัยพยาบาลบรมราชชนนี  ราชบุรี</t>
  </si>
  <si>
    <t>โครงการจัดการความรู้ในองค์กร:KM Inspire</t>
  </si>
  <si>
    <t>งานวิจัย</t>
  </si>
  <si>
    <t xml:space="preserve"> 2-1</t>
  </si>
  <si>
    <t>โครงการสนับสนุนการผลิตผลงานวิจัยหรืองานสร้างสรรค์ประจำปีงบประมาณ 2556</t>
  </si>
  <si>
    <t>พัฒนาระบบและกลไกสนับสนุนการผลิตผลงานวิจัยหรืองานสร้างสรรค์</t>
  </si>
  <si>
    <t>ส่งเสริมการบูรณาการกระบวนการวิจัย หรืองานสร้างสรรค์กับการจัดการเรียนการสอน</t>
  </si>
  <si>
    <t xml:space="preserve">การพัฒนาศักยภาพด้านวิจัยและจรรยาบรรณการวิจัย </t>
  </si>
  <si>
    <t>การสร้างความร่วมมือกับหน่วยงานภายนอกในการสร้างองค์ความรู้จากงานวิจัยหรืองานสร้างสรรค์</t>
  </si>
  <si>
    <t xml:space="preserve">การจัดสรรงบประมาณสนับสนุนการผลิตผลงานวิจัยหรืองานสร้างสรรค์ </t>
  </si>
  <si>
    <t xml:space="preserve">การผลิตหนังสือ ตำรา </t>
  </si>
  <si>
    <t xml:space="preserve">โครงการพัฒนาโครงร่างการวิจัยและจริยธรรมการวิจัย </t>
  </si>
  <si>
    <t xml:space="preserve">โครงการอบรมวิจัยเชิงคุณภาพ: การวิเคราะห์ข้อมูลเชิงคุณภาพ </t>
  </si>
  <si>
    <t>โครงการอบรมการสังเคราะห์ความรู้จากงานวิจัย</t>
  </si>
  <si>
    <t>โครงการอบรมการเขียนหนังสือ ตำรา</t>
  </si>
  <si>
    <t>โครงการสนับสนุนระบบการจัดการความรู้จากงานวิจัยหรืองานสร้างสรรค์</t>
  </si>
  <si>
    <t>พัฒนาระบบและกลไกการจัดการความรู้จากงานวิจัยหรืองานสร้างสรรค์</t>
  </si>
  <si>
    <t>การสนับสนุนการแลกเปลี่ยนเรียนรู้และเผยแพร่ผลงานวิจัยหรืองานสร้างสรรค์ในและนอกวิทยาลัย</t>
  </si>
  <si>
    <t xml:space="preserve">กิจกรรมที่ 3  </t>
  </si>
  <si>
    <t>การจัดการความรู้จากงานวิจัย: การตีพิมพ์เผยแพร่ผลงานวิจัย</t>
  </si>
  <si>
    <t>การสังเคราะห์ความรู้จากงานวิจัย</t>
  </si>
  <si>
    <t xml:space="preserve">กิจกรรมที่ 5  </t>
  </si>
  <si>
    <t>การคุ้มครองสิทธิ์จากงานวิจัยหรืองานสร้างสรรค์</t>
  </si>
  <si>
    <t>โครงการก้าวใหม่เพื่อชุมชนคูบัวเข้มแข็งและยั่งยืน</t>
  </si>
  <si>
    <t>การพัฒนาศักยภาพแกนนำอาสาสมัครสาธารณสุขประจำหมู่บ้านในการดูแลคนพิการทางจิตสังคม ตำบลคูบัว อำเภอเมือง จังหวัดราชบุรี</t>
  </si>
  <si>
    <t>โครงการกิจกรรม ปี 2554</t>
  </si>
  <si>
    <t>สรุปผลการดำเนินงานปีงบประมาณ 2555</t>
  </si>
  <si>
    <t>โครงการบูรณาการการจัดบริการวิชาการแก่สังคมกับการเรียนการสอนวิชาปฏิบัติการสร้างเสริมสุขภาพและการป้องกันการเจ็บป่วย</t>
  </si>
  <si>
    <t>โครงการบูรณาการการจัดบริการวิชาการแก่สังคมกับการเรียนการสอนวิชาการศึกษาทั่วไปเพื่อการพัฒนามนุษย์</t>
  </si>
  <si>
    <t>โครงการบริการวิชาการแก่สังคมเพื่อป้องกันแก้ไขปัญหาและส่งเสริมพัฒนาให้เกิดสิ่งที่ดีงามถูกต้องขึ้นในตนเองและสังคมรวมถึงการให้ความรู้เรื่องพิษภัยบุหรี่และควันบุหรี่มือสอง</t>
  </si>
  <si>
    <t>โครงการบูรณาการการบริการวิชาการแก่สังคมกับการจัดการเรียนการสอนรายวิชาการสอนและการให้คำปรึกษาทางสุขภาพ และการสื่อสารทางการพยาบาลในโครงการวัยรุ่นวัยใสใส่ใจสุขภาพ</t>
  </si>
  <si>
    <t>โครงการวิจัย ผลสัมฤทธิ์การบูรณาการบริการวิชาการแก่สังคมกับการจัดการเรียนการสอนในโครงการเสริมทักษะชีวิตเด็กและวัยรุ่นในโรงเรียนเพื่อป้องกันปัญหาทางเพศ วิทยาลัยพยาบาลบรมราชชนนี ราชบุรี :วิจัยเชิงคุณภาพ</t>
  </si>
  <si>
    <t>โครงการวิจัยผลการจัดการเรียนการสอนวิชาปฏิบัติการสร้างเสริมสุขภาพและป้องกันการเจ็บป่วยต่อการสร้างเสริมหัวใจของความเป็นมนุษย์ของนักศึกษาพยาบาล : วพบ.ราชบุรี</t>
  </si>
  <si>
    <t>โครงการวิจัยการประเมินการดำเนินงานศูนย์ประสานงานหลักประกันสุขภาพประชาชนจังหวัดราชบุรี</t>
  </si>
  <si>
    <t>โครงการวิจัยการประเมินการดำเนินงานศูนย์ประสานงานหลักประกันสุขภาพประชาชนจังหวัดเพชรบุรี</t>
  </si>
  <si>
    <t>โครงการวิจัยการประเมินการดำเนินงานศูนย์ประสานงานหลักประกันสุขภาพประชาชนจังหวัดสมุทรสงครามและกลไกภาค</t>
  </si>
  <si>
    <t>โครงการพัฒนานวัตกรรมภาพยนตร์สั้น  "เลิกบุหรี่อยู่ที่ใจชีวีสดใสในชุมชน"</t>
  </si>
  <si>
    <t>โครงการพัฒนานวัตกรรมเพลงลูกทุ่งไทยจูงใจเลิกบุหรี่</t>
  </si>
  <si>
    <t>โครงการพัฒนานวัตกรรมภาพยนตร์สั้น "กล่องดวงใจต้านภัยบุหรี่"</t>
  </si>
  <si>
    <t>โครงการบูรณาการบริการวิชาการกับการเรียนการสอนรายวิชาปฏิบัติการพยาบาลมารดาทารกและการผดุงครรภ์  2  หลักสูตรพยาบาลศาสตรบัณฑิตรุ่น  25  เรื่องการดูแลมารดาทารกที่มีภาวะแทรกซ้อนและโรคจากการตั้งครรภ์  ที่โรงพยาบาลศูนย์ราชบุรี  และที่โรงพยาบาลพหลพลพยุหเสนา</t>
  </si>
  <si>
    <t>โครงการบูรณาการบริการวิชาการกับการเรียนการสอนรายวิชาปฏิบัติการพยาบาลมารดาทารกและการผดุงครรภ์  2  หลักสูตรพยาบาลศาสตรบัณฑิตรุ่น  26/2  เรื่องการดูแลมารดาทารกที่มีภาวะแทรกซ้อนและโรคจากการตั้งครรภ์  ที่ รพ.ศูนย์ราชบุรีและที่โรงพยาบาลพหลพลพยุหเสนา</t>
  </si>
  <si>
    <t>โครงการวิจัยในชั้นเรียนเรื่อง ผลการจัดการเรียนการสอนจากการใช้กระบวนการเรียนรู้ในสภาพจริงในการฝึกปฏิบัติรายวิชาปฏิบัติการพยาบาลมารดาทารกและการผดุงครรภ์  1</t>
  </si>
  <si>
    <t>โครงการวิจัยและพัฒนาตำราเรื่องคู่มือการพัฒนาศักยภาพนักศึกษาเพื่อเตรียมสอบรายวิชาการผุงครรภ์เล่มที่  1  ปีกรศึกษา  2552</t>
  </si>
  <si>
    <t>โครงการวิจัยและพัฒนาตำราเรื่องคู่มือการพัฒนาศักยภาพนักศึกษาเพื่อเตรียมสอบรายวิชามารดาทารกเล่มที่  1  ปีกรศึกษา  2552</t>
  </si>
  <si>
    <t>โครงการวิจัยเรื่องการพัฒนาคู่มือการส่งเสริมการเลี้ยงลูกด้วยนมแม่ในมารดา  กรณีศึกษาโรงพยาบาลสมุทรสาคร</t>
  </si>
  <si>
    <t>โครงการวิจัยเรื่องการพัฒนาคู่มือการส่งเสริมการเลี้ยงลูกด้วยนมแม่ในมารดา  กรณีศึกษาโรงพยาบาลสมเด็จพระพุทธเลิศหล้า</t>
  </si>
  <si>
    <t>โครงการวิจัยเรื่องการพัฒนาคู่มือการส่งเสริมการเลี้ยงลูกด้วยนมแม่ในมารดา  กรณีศึกษาโรงพยาบาลโพธาราม</t>
  </si>
  <si>
    <t>โครงการวิจัยเรื่องการพัฒนาคู่มือการส่งเสริมการเลี้ยงลูกด้วยนมแม่ในมารดา  กรณีศึกษาโรงพยาบาลมะการักษ์</t>
  </si>
  <si>
    <t>โครงการวิจัยเรื่องการพัฒนาคู่มือการส่งเสริมการเลี้ยงลูกด้วยนมแม่ในมารดา  กรณีศึกษาโรงพยาบาลราชบุรี</t>
  </si>
  <si>
    <t>โครงการวิจัยเรื่องการพัฒนาคู่มือการส่งเสริมการเลี้ยงลูกด้วยนมแม่ในมารดา  กรณีศึกษาโรงพยาบาลกระทุ่มแบน</t>
  </si>
  <si>
    <t>โครงการวิจัยเรื่องการพัฒนาคู่มือการส่งเสริมการเลี้ยงลูกด้วยนมแม่ในมารดา  กรณีศึกษาโรงพยาบาลพหลพลพยุหเสนา</t>
  </si>
  <si>
    <t>ผลของการจัดการเรียนการสอนโดยใช้นวัตกรรมการส่งเสริมการเลี้ยงลูกด้วยนมแม่ในรายวิชาปฏิบัติการพยาบาลมารดา ทารกและการผดุงครรภ์</t>
  </si>
  <si>
    <t>โครงการพัฒนาคู่มือการส่งเสริมการเลี้ยงลูกด้วยนมแม่สำหรับหญิงตั้งครรภ์ (ครงการจากการปรับแผน)</t>
  </si>
  <si>
    <t>โครงการวิจัยเรื่องการพัฒนานวัตกรรมการส่งเสริมการเลี้ยงลูกด้วยนมแม่ในรายวิชาปฏิบัติการพยาบาลมารดาทารกและการผดุงครรภ์ 1</t>
  </si>
  <si>
    <t>โครงการพัฒนาเอกสารคำสอนเรื่องการพยาบาลมารดาทารกที่มีภาวะแทรกซ้อนในทุกระยะของการคลอด(ระยะที่  1)  ปีการศึกษา  2553</t>
  </si>
  <si>
    <t>โครงการพัฒนา  ติดตามและประเมินผลการดำเนินงานศูนย์การเรียนรู้  การเลี้ยงลูกด้วยนมแม่  ระยะปีการศึกษา  2553  ปีงบประมาณ 2554</t>
  </si>
  <si>
    <t>โครงการทบทวนปรับปรุงแผนการดำเนินงานการจัดการความรู้ปีการศึกษา  2553  เรื่อง
1.  แนววิธีปฏิบัติในการนิเทศนักศึกษาด้วยหัวใจแห่งความเป็นมนุษย์บนพื้นฐานความแตกต่างทางวัฒนธรรม
2.  การฝึกปฏิบัติงานทางการพยาบาลสูติศาสตร์เพื่อให้บริการด้วยหัวใจแห่งความเป็นมนุษย์บนพื้นฐานความแตกต่างทางวัฒนธรรม
3.  ภูมิปัญญาไทยและท้องถิ่นในการดูแลสุขภาพมารดาทารกในระยะตั้งครรภ์และระยะหลังคลอด
4.  ความรู้เรื่องการส่งเสริมการเลี้ยงลูกด้วยนมแม่</t>
  </si>
  <si>
    <t>โครงการวิจัยเชิงปฏิบัติการควบคู่กระบวนการขับเคลื่อนสวัสดิการชุมชนระดับจังหวัด</t>
  </si>
  <si>
    <t>โครงการส่งเสริมคุณภาพชีวิตและความก้าวหน้าในวิชาชีพพยาบาล  :เพิ่มประสบการณ์วิชาการ/วิชาชีพแก่นักศึกษาและศิษย์เก่า
กิจกรรมที่  1  บริหารจัดการให้บริการที่เอื้อประโยชน์แก่นักศึกษาและศิษย์เก่า</t>
  </si>
  <si>
    <t>โครงการส่งเสริมคุณภาพชีวิตและความก้าวหน้าในวิชาชีพพยาบาล  :เพิ่มประสบการณ์วิชาการ/วิชาชีพแก่นักศึกษาและศิษย์เก่า
กิจกรรมที่  2 สร้างเสริมความสัมพันธ์ระหว่างวิทยาลัยกับครอบครัวนักศึกษาและศิษย์เก่า</t>
  </si>
  <si>
    <t>โครงการส่งเสริมคุณภาพชีวิตและความก้าวหน้าในวิชาชีพพยาบาล  :เพิ่มประสบการณ์วิชาการ/วิชาชีพแก่นักศึกษาและศิษย์เก่า
กิจกรรมที่  3 ประเมินคุณภาพความสามารถด้านวิชาการและวิชาชีพของนักศึกษาบัณฑิต และศิษย์เก่า</t>
  </si>
  <si>
    <t>โครงการพัฒนานักศึกษาให้มีคุณลักษณะที่พึงประสงค์ตามกรอบมาตรฐานคุณวุฒิระดับอุดมศึกษา
กิจกรรมที่  1  โครงการปรับเปลี่ยนเรียนรู้มุ่งสู่วิชาชีพพยาบาล (ปฐมนิเทศนักศึกษาใหม่) (ดี, สุข)</t>
  </si>
  <si>
    <t>โครงการพัฒนานักศึกษาให้มีคุณลักษณะที่พึงประสงค์ตามกรอบมาตรฐานคุณวุฒิระดับอุดมศึกษา
กิจกรรมที่  2 โครงการส่งเสริมกิจกรรมนักศึกษาโดยบูรณาการกับการประกันคุณภาพการศึกษาเพื่อการพัฒนาความรู้และทักษะการประกันคุณภาพการศึกษา</t>
  </si>
  <si>
    <t>โครงการพัฒนานักศึกษาให้มีคุณลักษณะที่พึงประสงค์ตามกรอบมาตรฐานคุณวุฒิระดับอุดมศึกษา
กิจกรรมที่  3 โครงการส่งเสริมกิจกรรมนักศึกษาโดยบูรณาการกับการประกันคุณภาพเพื่อสร้าเครือข่ายการประกันคุณภาพการศึกษาของนักศึกษาภายในสถาบัน</t>
  </si>
  <si>
    <t>โครงการพัฒนานักศึกษาให้มีคุณลักษณะที่พึงประสงค์ตามกรอบมาตรฐานคุณวุฒิระดับอุดมศึกษา
กิจกรรมที่  4 ส่งเสริมการจัดกิจกรรมสโมสรนักศึกษาให้สอดคล้องกับคุณลักษณะบัณฑิตที่พึงประสงค์โดยบูรณาการกับงานประกันคุณภาพ (ดี, เก่ง, สุข)</t>
  </si>
  <si>
    <t>โครงการพัฒนานักศึกษาให้มีคุณลักษณะที่พึงประสงค์ตามกรอบมาตรฐานคุณวุฒิระดับอุดมศึกษา
กิจกรรมที่  5 โครงการพัฒนาแกนนำนักศึกษาพยาบาลรุ่นใหม่ร่วมใจต้านภัยบุหรี่</t>
  </si>
  <si>
    <t>โครงการพัฒนานักศึกษาให้มีคุณลักษณะที่พึงประสงค์ตามกรอบมาตรฐานคุณวุฒิระดับอุดมศึกษา
กิจกรรมที่  6 โครงการเสริมประสบการณ์วิชาการและวิชาชีพก่อนสำเร็จการศึกษา(ปัจฉิมนิเทศ) (เก่ง, ดี)</t>
  </si>
  <si>
    <t>โครงการจตุรธรรมนำเอกลักษณ์ไทยน้อมใช้ปรัชญาเศรษฐกิจพอเพียง
กิจกรรมที่  1  ธรรมวิถี  นำคนดีสู่สังคม</t>
  </si>
  <si>
    <t>โครงการจตุรธรรมนำเอกลักษณ์ไทยน้อมใช้ปรัชญาเศรษฐกิจพอเพียง
กิจกรรมที่  2 ธรรมรักษ์  พิทักษ์ความดีไว้ในตน</t>
  </si>
  <si>
    <t>โครงการจตุรธรรมนำเอกลักษณ์ไทยน้อมใช้ปรัชญาเศรษฐกิจพอเพียง
กิจกรรมที่  3 ธรรมกิจ  เติมชีวิตด้วยจิตแจ่ม</t>
  </si>
  <si>
    <t>โครงการจตุรธรรมนำเอกลักษณ์ไทยน้อมใช้ปรัชญาเศรษฐกิจพอเพียง
กิจกรรมที่  4 ธรรมประกาศ  กระตุ้นตนให้ทำดี</t>
  </si>
  <si>
    <t>โครงการจตุรธรรมนำเอกลักษณ์ไทยน้อมใช้ปรัชญาเศรษฐกิจพอเพียง
กิจกรรมที่  5 สืบสานงานทำนุบำรุงศิลปะ  และวัฒนธรรม</t>
  </si>
  <si>
    <t>โครงการจตุรธรรมนำเอกลักษณ์ไทยน้อมใช้ปรัชญาเศรษฐกิจพอเพียง
กิจกรรมที่  6 บูรณาการงานด้านการทำนุบำรุงศิลปะและวัฒนธรรมกับสโมสรนักศึกษาและพันธกิจของวิทยาลัย</t>
  </si>
  <si>
    <t>โครงการจตุรธรรมนำเอกลักษณ์ไทยน้อมใช้ปรัชญาเศรษฐกิจพอเพียง
กิจกรรมที่  7 พัฒนาศักยภาพด้านดนตรีและนาฏศิลป์</t>
  </si>
  <si>
    <t>โครงการพัฒนาบุคลากรด้วยกระบวนการเรียนรู้จิตบริการด้วยหัวใจความเป็นมนุษย์ภายใต้ระบบครอบครัวเสมือน:ครอบครัวคนดีวิถีพอเพียง</t>
  </si>
  <si>
    <t>โครงการอบรมบุคลากรและนักศึกษาเพื่อการใช้ระบบฐานข้อมูล</t>
  </si>
  <si>
    <t>โครงการพัฒนาฐานข้อมูลและระบบสารสนเทศการบริหารจัดการวิทยาลัยพยาบาลบรมราชชนนี ราชบุรี</t>
  </si>
  <si>
    <t>โครงการพัฒนาระบบเครือข่ายภายใน  วิทยาลัยพยาบาลบรมราชชนนี ราชบุรี</t>
  </si>
  <si>
    <t>โครงการพัฒนาปัจจัยเอื้อและสนับสนุนการเรียนรู้ด้วยตนเองโดยการจัดหาและซ่อมอุปกรณ์โสตทัศนูปกรณ์และคอมพิวเตอร์</t>
  </si>
  <si>
    <t>โครงการการประชาสัมพันธ์ภาพลักษณ์วิทยาลัยสู่สาธารณชน</t>
  </si>
  <si>
    <t>โครงการจัดหาสื่อการศึกษาและพัฒนาสิ่งสนับสนุนการเรียนรู้</t>
  </si>
  <si>
    <t>โครงการบริการวิชาการเชิงรุกด้านสุขภาพ
กิจกรรมที่ 1 บริการวิชาการด้านสุขภาพแก่สังคม   02-28</t>
  </si>
  <si>
    <t>โครงการบริการวิชาการเชิงรุกด้านสุขภาพ
กิจกรรมที่  2  จัดทำ พัฒนา/สำเนาหลักสูตร (หลักสูตรเวชปฏิบัติทั่วไปรุ่นที่ 8/2554 [ปรับปรุงใหม่])</t>
  </si>
  <si>
    <t>โครงการบริการวิชาการเชิงรุกด้านสุขภาพโครงการบริการวิชาการเชิงรุกด้านสุขภาพ
กิจกรรมที่ 3 บริหารจัดการและดำเนินการศูนย์พัฒนานักบริหารสาธารณสุข
3.1  หลักสูตรพัฒนาทักษะการบริหารจัดการผู้อำนวยการ รพสต. รุ่นที่2/2554</t>
  </si>
  <si>
    <t>โครงการบริการวิชาการเชิงรุกด้านสุขภาพโครงการบริการวิชาการเชิงรุกด้านสุขภาพ
กิจกรรมที่ 3 บริหารจัดการและดำเนินการศูนย์พัฒนานักบริหารสาธารณสุข
3.2  หลักสูตร ผบก. รุ่นที่ 25/2554</t>
  </si>
  <si>
    <t>โครงการบริการวิชาการเชิงรุกด้านสุขภาพโครงการบริการวิชาการเชิงรุกด้านสุขภาพ
กิจกรรมที่ 3 บริหารจัดการและดำเนินการศูนย์พัฒนานักบริหารสาธารณสุข
3.3  หลักสูตรประกาศนียบัตรผู้ช่วยพยาบาลรุ่นที่  1/2554</t>
  </si>
  <si>
    <t>โครงการบริการวิชาการเชิงรุกด้านสุขภาพโครงการบริการวิชาการเชิงรุกด้านสุขภาพ
กิจกรรมที่ 4 แสวงหาและสร้างเครือข่ายศูนย์บริการวิชาการ
4.1  โครงการรวมพลังพยาบาลสู่การพัฒนาสุขภาวะของผู้ป่วยเรื้อรังและพิการด้วยหัวใจความเป็นมนุษย์</t>
  </si>
  <si>
    <t>โครงการบริการวิชาการเชิงรุกด้านสุขภาพโครงการบริการวิชาการเชิงรุกด้านสุขภาพ
กิจกรรมที่ 4 แสวงหาและสร้างเครือข่ายศูนย์บริการวิชาการ
4.2  โครงการสร้างความร่วมมือกับองค์กรภายนอกในการพัฒนาจิตอาสา(มูลนิธิฉือจี้)</t>
  </si>
  <si>
    <t>โครงการบริการวิชาการเชิงรุกด้านสุขภาพโครงการบริการวิชาการเชิงรุกด้านสุขภาพ
กิจกรรมที่ 4 แสวงหาและสร้างเครือข่ายศูนย์บริการวิชาการ
4.3  โครงการฟื้นฟูความรู้การบริหารให้ทันต่อการเปลี่ยนแปลง</t>
  </si>
  <si>
    <t>ชื่อแผนงานโครงการ</t>
  </si>
  <si>
    <t>ที่ใช้จริง</t>
  </si>
  <si>
    <t>แผน /อนุมัติ</t>
  </si>
  <si>
    <t>ใช้จริง</t>
  </si>
  <si>
    <t>โครงการประสานความร่วมมือในการวางแผนการพัฒนาเครือข่าย</t>
  </si>
  <si>
    <t>โครงการนำองค์กรสู่มาตรฐานสากล</t>
  </si>
  <si>
    <t>แผนจ่าย</t>
  </si>
  <si>
    <t>จ่ายจริง</t>
  </si>
  <si>
    <t>สรุปผลการดำเนินงานตามพันธกิจปี 2553</t>
  </si>
  <si>
    <t>แผนอนุมัติ</t>
  </si>
  <si>
    <t>งบ</t>
  </si>
  <si>
    <t>นอก</t>
  </si>
  <si>
    <t>รวม</t>
  </si>
  <si>
    <t xml:space="preserve"> 3-1</t>
  </si>
  <si>
    <t>โครงการพัฒนาการบริหารการจัดการเชิงกลยุทธิ์และพัฒนา</t>
  </si>
  <si>
    <t>ผลลัพธ์การปฎิบัติงานตามสถานการณ์ปัจจุบันและแนวโน้มใน</t>
  </si>
  <si>
    <t>อนาคต</t>
  </si>
  <si>
    <t xml:space="preserve"> 3-2</t>
  </si>
  <si>
    <t>โครงการบริหารความเสี่ยงในองค์กร</t>
  </si>
  <si>
    <t>โครงการพัฒนาศักยภาพบุคลากรด้านการนำการบริหารความ</t>
  </si>
  <si>
    <t>เสี่ยงมาใช้ในกระบวนการบริหารการศึกษา</t>
  </si>
  <si>
    <t xml:space="preserve"> 2-3</t>
  </si>
  <si>
    <t>โครงการพัฒนาฐานข้อมูลและระบบสารสนเทศการบริหารจัดการ</t>
  </si>
  <si>
    <t xml:space="preserve"> 2-4</t>
  </si>
  <si>
    <t>โครงการอบรมบุคคลากรและนักศึกษาใหม่เพื่อการใช้ระบบ</t>
  </si>
  <si>
    <t>ฐานข้อมูล</t>
  </si>
  <si>
    <t xml:space="preserve"> 2-6</t>
  </si>
  <si>
    <t>โครงการวิจัย เรื่อง ความพึงพอใจผู้ใช้บัณฑิตที่สำเร็จ</t>
  </si>
  <si>
    <t>การศึกษาหลักสูตรพยาบาลศาสตร์บัณฑิตและหลักสูตร</t>
  </si>
  <si>
    <t>พยาบาลบัณฑิต (ต่อเนื่อง ปีการศึกษา 2551 วพบ. ราชบุรี</t>
  </si>
  <si>
    <t xml:space="preserve"> 2-7</t>
  </si>
  <si>
    <t>โครงการประชาสัมพันธ์วิทยาลัยสาธารณชน</t>
  </si>
  <si>
    <t xml:space="preserve"> 3-170</t>
  </si>
  <si>
    <t>โครงการ การแปลงแผนยุทธศาสตร์สู่การปฎิบัติ</t>
  </si>
  <si>
    <t>โครงการการเพิ่มประสิทธิภาพการบริหารงบประมาณของ</t>
  </si>
  <si>
    <t>องค์กร</t>
  </si>
  <si>
    <t>กิจกรรมที่ 1 บริหารจัดการสิทธิประโยชน์บุคลากรตามหลักนิติ</t>
  </si>
  <si>
    <t>ธรรม</t>
  </si>
  <si>
    <t>กิจกรรมที่ 2 เสริมสร้างขวัญและกำลังใจ การปฎิบัติราชการ</t>
  </si>
  <si>
    <t>และรักษาบุคลากรของวิทยาลัย</t>
  </si>
  <si>
    <t>กิจกรรมที่ 3 บริหารวัสดุ ครุภัณฑ์ เพื่อการผลิตและพัฒนา</t>
  </si>
  <si>
    <t>กิจกรรมที่ 4 อนุรักษ์การใช้พลังงานและบริหารค่าสาธารณูปโภค</t>
  </si>
  <si>
    <t>กิจกรรมที่ 5 การพัฒนาอาคารสถานที่และสิ่งแวดล้อมเพื่อ</t>
  </si>
  <si>
    <t>เสริมสร้างบรรยากาศในการผลิตบัณฑิตที่มีจิตวิญญาณความ</t>
  </si>
  <si>
    <t>เป็นมนุษย์และดูแลรักษาความปลอดภัยแก่สมาชิกในองค์กร</t>
  </si>
  <si>
    <t>กิจกรรมที่ 6 สนับสนุนการใช้ทรัพยากรภายในและภายนอก</t>
  </si>
  <si>
    <t>ร่วมกันขององค์กร</t>
  </si>
  <si>
    <t>กิจกรรมที่ 7 พัฒนาประสิทธิภาพการปฎิบัติงานตามระบบงาน</t>
  </si>
  <si>
    <t>สารบรรณ</t>
  </si>
  <si>
    <t>กิจกรรมที่ 8 สรรหาทุนนักศึกษาพยาบาล สนับสนุนการผลิต</t>
  </si>
  <si>
    <t>บัณฑิตที่มีคุณภาพสู่ชุมชน</t>
  </si>
  <si>
    <t>กิจกรรมที่ 9 การจัดการความรู้และพัฒนาระบบงานของกลุ่ม</t>
  </si>
  <si>
    <t>อำนวยการ</t>
  </si>
  <si>
    <t>กิจกรรมที 10 กิจกรรมการบริหารวิชาชีพเพื่อสังคม "เรือง</t>
  </si>
  <si>
    <t>การจัดทำคู่มือประเมินผลการปฎิบัติงานบุคลากรสาย</t>
  </si>
  <si>
    <t>สนับสนุนตามบริบทอัตตลักษณ์ของวิทยาลัย</t>
  </si>
  <si>
    <t xml:space="preserve"> 1-9</t>
  </si>
  <si>
    <t xml:space="preserve">โครงการผลิตบัณฑิตพยาบาลศาสตร์ให้มีคุณภาพมาตรฐาน </t>
  </si>
  <si>
    <t>เป็นที่ยอมรับในระดับสากล</t>
  </si>
  <si>
    <t>กิจกรรมที่ 1 การคัดเลือกบุคคลเข้าศึกษาหลักสูตรพยาบาล</t>
  </si>
  <si>
    <t>ศาสตร์บัณฑิตประจำปีการศึกษา 2552</t>
  </si>
  <si>
    <t>กิจกรรทที่ 2 การจัดหาครุภัณฑ์และวัสดุอุปกรณ์การศึกษาเพื่อ</t>
  </si>
  <si>
    <t>การผลิตบัณฑิตและพัฒนาบุคลากร</t>
  </si>
  <si>
    <t>กิจกรรมที่ 3 การจัดหาสื่อการศึกษาและพัฒนาสิ่งสนับสนุนการ</t>
  </si>
  <si>
    <t>เรียนรู้</t>
  </si>
  <si>
    <t>กิจกรรมที่ 4 การพัฒนาปัจจัยเอื้อและสนับสนุนการเรียนรู้ด้วย</t>
  </si>
  <si>
    <t>ตัวเองโดยการจัดการและซ่อมอุปกรณ์โสตทัศนูปกรณ์และ</t>
  </si>
  <si>
    <t>คอมพิวเตอร์</t>
  </si>
  <si>
    <t>กิจกรรมที่ 5 การแปลงหลักสูตรไปสู่การสอน</t>
  </si>
  <si>
    <t>กิจกรรมที่ 6 การพัฒนาศักยภาพอาจารย์ในการจัดการเรียนการ</t>
  </si>
  <si>
    <t>สอนที่เน้นผู้เรียนเป็นสำคัญและเสริมสร้างประสบการณ์จริงด้วย</t>
  </si>
  <si>
    <t>ความเอื้ออาทร</t>
  </si>
  <si>
    <t>กิจกรรมที่ 7 การจัดหาอาจารย์ผู้สอนภาคทฤษฎี ภาคทดลอง</t>
  </si>
  <si>
    <t>และภาคปฎิบัติฯ</t>
  </si>
  <si>
    <t>กิจกรรมที่ 8 การส่งเสริมสนับสนุนการจัดทำผลงานวิชาการ</t>
  </si>
  <si>
    <t>นวัตกรรมการเรียนรู้ด้านสุขภาพของนักศึกษพยาบาล</t>
  </si>
  <si>
    <t>กิจกรรมที 9 การส่งเสริมศักยภาพนักศึกษาในการสอบขึ้น</t>
  </si>
  <si>
    <t>ทะเบียนประกอบวิชาชีพ</t>
  </si>
  <si>
    <t>กิจกรรมที่ 10 การพัฒนาการสอบความรู้รวบยอดและการสอบ</t>
  </si>
  <si>
    <t>ขึ้นทะเบียนประกอบวิชาชีพของนักศึกษาวพบ. ราชบุรี</t>
  </si>
  <si>
    <t>กิจกรรมที่ 11 การเพิ่มพูนประสบการณ์ก่อนสำเร็จการศึกษา</t>
  </si>
  <si>
    <t>Internship</t>
  </si>
  <si>
    <t>กิจกรรมที่ 12 การประเมินประสิทธิ-ภาพการสอนของอาจารย์</t>
  </si>
  <si>
    <t>และสิ่งสนับสนุนการเรียนรู้</t>
  </si>
  <si>
    <t>กิจกรรมที่ 13 การประเมินทักษะการปฎิบัติงานที่จำเป็นและ</t>
  </si>
  <si>
    <t>ประเมินสมรรถนะนักศึกษาแต่ละชั้นปีตามที่หลักสูตรกำหนด</t>
  </si>
  <si>
    <t>กิจกรรมที่ 14 วิจัย การประเมินการคิดอย่างมีวิจารณญาณ</t>
  </si>
  <si>
    <t>ของนักศึกษาปีการศีกษา 2551</t>
  </si>
  <si>
    <t>กิจกรรมที่ 15 วิจัย การประเมินการคิดอย่างมีวิจารณญาณ</t>
  </si>
  <si>
    <t>ของนักศึกษาปีการศึกษา 2552</t>
  </si>
  <si>
    <t>กิจกรรมที่ 16 วิจัย การประเมินทัศนคติต่อการทำงานบริการ</t>
  </si>
  <si>
    <t>ของนักศึกษาพยาบาลปีการศึกษา 2552</t>
  </si>
  <si>
    <t>กิจกรรมที่ 17 วิจัย การประเมินคุณลักษณะบัณฑิตที่พึง</t>
  </si>
  <si>
    <t>ประสงค์ของนักศึกษาปีการศึกษา 2552</t>
  </si>
  <si>
    <t>กิจกรรมที่ 18 วิจัย การประเมินความพึงพอใจของอาจารย์และ</t>
  </si>
  <si>
    <t>นักศึกษาต่อการบริหารหลักสูตรปีการศึกษา 2552</t>
  </si>
  <si>
    <t>กิจกรรมที่ 19 วิจัยสำรวจความต้องการศึกษาต่อหลักสูตร</t>
  </si>
  <si>
    <t>-</t>
  </si>
  <si>
    <t>กิจกรรมที่ 20 วิจัย พฤติกรรมการให้การดูแลด้วยหัวใจของ</t>
  </si>
  <si>
    <t>ความเป็นมนุษย์ของนักศึกษาพยาบาลวิทยาลัยบรมราชชนนี ราชบุรี</t>
  </si>
  <si>
    <t>กิจกรรมที่ 21 เสริมหลักสูตรในการพัฒนานักศึกษาตามกรอบมาตรฐาน</t>
  </si>
  <si>
    <t>คุณวุฒิระดับปริญญาตรี สาขาพยาบาลศาสตร์</t>
  </si>
  <si>
    <t>โครงการสัมมนาผู้สอนภาคปฎิบัติเพี่อการสนับสนุนการพัฒนาหลักสูตร</t>
  </si>
  <si>
    <t>และการเรียนการสอนที่บุคคลองค์กรและชุมชนมีส่วนร่วม</t>
  </si>
  <si>
    <t>โครงการประชุมเชิงปฎิบัติการ การจัดการเรียนการสอนแบบบูรณาการ</t>
  </si>
  <si>
    <t>เพื่อพัฒนานักศึกษาให้มีหัวใจความเป็นมนุษย์</t>
  </si>
  <si>
    <t>โครงการพัฒนาศักยภาพการสอนสำหรับพยาบาลพี่เลี้ยงแหล่งฝึกภาค</t>
  </si>
  <si>
    <t>ปฎิบัติของวพบ. ราชบุรี</t>
  </si>
  <si>
    <t>โครงการต้นแบบการจัดการเรียนการสอนแบบบูรณาการในรายวิชา</t>
  </si>
  <si>
    <t>การพยาบาลบุคคลที่มีปัญหาสุขภาพ</t>
  </si>
  <si>
    <t>โครงการอบรมเชิงปฎิบัติการ การพัฒนากระบวนทัศน์ในการบริหาร</t>
  </si>
  <si>
    <t>ด้วยห้วใจความเป็นมนุษย์</t>
  </si>
  <si>
    <t>โครงการพัฒนาผลลัพธ์การจัดการเรียนการสอนภาคปฎิบัติสู่การ</t>
  </si>
  <si>
    <t>พัฒนาคุณภาพการพยาบาลจากกระบวนการจัดการความรู้กรณี</t>
  </si>
  <si>
    <t>ศึกษารายวิชาปฎิบัติการบริหารการพยาบาล</t>
  </si>
  <si>
    <t>โครงการพัฒนานักศึกษาพยาบาลรักถิ่นคืนสู่สังคม</t>
  </si>
  <si>
    <t>โครงการวิจัย ปัจจัยความสำเร็จในการดูแลผู้ป่วยพิการทางกายและ</t>
  </si>
  <si>
    <t>การเคลื่อนไหวที่ส่งผลต่อคุณภาพชีวิต ถอดบทเรียนจากผู้พิการ ผู้ดูแล</t>
  </si>
  <si>
    <t>และผู้นำชุมชน กรณีศึกษากลุ่มโซนคุ้งน้ำวน</t>
  </si>
  <si>
    <t>ลำดับที่</t>
  </si>
  <si>
    <t>วิทยาลัยพยาบาลบรมราชชนนี ราชบุรี</t>
  </si>
  <si>
    <t>จ่าย</t>
  </si>
  <si>
    <t>รายจ่าย</t>
  </si>
  <si>
    <t>เงินนอกงบประมาณ</t>
  </si>
  <si>
    <t>รับ</t>
  </si>
  <si>
    <t>จำนวนเงิน</t>
  </si>
  <si>
    <t>ที่</t>
  </si>
  <si>
    <t>รายรับ</t>
  </si>
  <si>
    <t>การจัดการเรียนฯ</t>
  </si>
  <si>
    <t>การวิจัยและผลงานวิชาการ</t>
  </si>
  <si>
    <t>บริการวิชาการแก่สังคม</t>
  </si>
  <si>
    <t>บำรุงศิลปวัฒนธรรม</t>
  </si>
  <si>
    <t>การพัฒนาบุคลากร</t>
  </si>
  <si>
    <t>บุคลากร</t>
  </si>
  <si>
    <t>บรมราชชนนี ราชบุรี</t>
  </si>
  <si>
    <t>การเรียนรู้ตามรอยพระยุคลบาท</t>
  </si>
  <si>
    <t>พยาบาลศาสตรบัณฑิต (ต่อเนื่อง)</t>
  </si>
  <si>
    <t>โครงการวิทยาลัยส่งเสริมสุขภาพ</t>
  </si>
  <si>
    <t>บริหารจัดการและพัฒนาสถาบัน</t>
  </si>
  <si>
    <t>ใช้จ่ายจริง</t>
  </si>
  <si>
    <t>รวมทั้งสิ้น</t>
  </si>
  <si>
    <t>ประจำปีงบประมาณ 2555</t>
  </si>
  <si>
    <t xml:space="preserve">กิจกรรมที่ 1  การสนับสนุนการเผยแพร่ผลงานวิจัย ผลงานวิชาการและงานสร้างสรรค์ในการประชุมวิชาการ </t>
  </si>
  <si>
    <t xml:space="preserve">กิจกรรมที่ 2 สนับสนุนการเผยแพร่ผลงานวิชาการในวารสารฯ </t>
  </si>
  <si>
    <t>กิจกรรม 3  การพัฒนาระบบและกลไกสนับสนุนการคุ้มครองสิทธิ์ของงานวิจัยและงานสร้างสรรค์</t>
  </si>
  <si>
    <t>กิจกรรมที่ 4  การสนับสนุนการสังเคราะห์ความรู้จากผลงานวิจัย</t>
  </si>
  <si>
    <t xml:space="preserve">กิจกรรมที่ 5  การจัดการความรู้จากงานวิจัย </t>
  </si>
  <si>
    <t>3-60</t>
  </si>
  <si>
    <t>โครงการนิเทศงานแผนตรวจราชการ การสร้างเสริมวัฒนธรรมองค์กรที่ดีและธรรมาภิบาลในการบริหารจัดการ</t>
  </si>
  <si>
    <t>3-99</t>
  </si>
  <si>
    <t>การวิจัยและประเมินผลโครงการประชุมวิชาการมหกรรมสร้างเสริมสุขภาพประจำปี 2554:ตลาดนัดนวัตกรรมทางสุขภาพ</t>
  </si>
  <si>
    <t>ประมาณการรับเงินงบประมาณ 2556</t>
  </si>
  <si>
    <t>งบประมาณ</t>
  </si>
  <si>
    <t>รายได้</t>
  </si>
  <si>
    <t xml:space="preserve"> นอก</t>
  </si>
  <si>
    <t xml:space="preserve"> 5-1</t>
  </si>
  <si>
    <t>กิจกรรมที่ 1 บริหารจัดการสิทธิประโยชน์บุคลากรตามหลักนิติธรรม</t>
  </si>
  <si>
    <t>เสริมสร้างขวัญและกำลังใจการปฏิบัติราชการของวิทยาลัยด้วยสวัสดิการของหน่วยงาน</t>
  </si>
  <si>
    <t xml:space="preserve">กิจกรรมที่ 3 </t>
  </si>
  <si>
    <t xml:space="preserve">บริหารพัสดุ ครุภัณฑ์เพื่อการผลิตและพัฒนาบุคลากร   </t>
  </si>
  <si>
    <t xml:space="preserve">กิจกรรมที่ 4 </t>
  </si>
  <si>
    <t>บริหารจัดการด้านกายภาพและสิ่งแวดล้อมเพื่อเสริมสร้างบรรยากาศการทำงานและการเรียนรู้ในองค์กร</t>
  </si>
  <si>
    <t>พัฒนาประสิทธิภาพการปฏิบัติงานตามระบบงานสารบรรณอิเล็กทรอนิกส์</t>
  </si>
  <si>
    <t>สร้างความเข้มแข็งระบบและกลไกการเงินและงบประมาณของวิทยาลัยแบบมุ่งผลสัมฤทธิ์</t>
  </si>
  <si>
    <t>สร้างเสริมจริยธรรม ดำรงเอกลักษณ์ไทย ใส่ใจสิ่งแวดล้อม</t>
  </si>
  <si>
    <t xml:space="preserve"> 5-2</t>
  </si>
  <si>
    <t xml:space="preserve"> 5-3</t>
  </si>
  <si>
    <t>พัฒนาระบบเครือข่ายภายใน วิทยาลัยพยาบาลบรมราชชนนี ราชบุรี</t>
  </si>
  <si>
    <t xml:space="preserve"> 5-4</t>
  </si>
  <si>
    <t>โครงการ ประชาสัมพันธ์วิทยาลัยสู่สาธารณชน</t>
  </si>
  <si>
    <t xml:space="preserve"> 5-5</t>
  </si>
  <si>
    <t>โครงการจัดหาคอมพิวเตอร์เพื่อการจัดการเรียนการสอนและปฏิบัติงานคุณภาพ</t>
  </si>
  <si>
    <t xml:space="preserve"> 5-6</t>
  </si>
  <si>
    <t>24,220 บาท</t>
  </si>
  <si>
    <t>โครงการ</t>
  </si>
  <si>
    <t>แผน</t>
  </si>
  <si>
    <t>อนุมัติ74</t>
  </si>
  <si>
    <t>อนุมัติ10</t>
  </si>
  <si>
    <t>อนุมัติ5</t>
  </si>
  <si>
    <t>อนุมัติ1</t>
  </si>
  <si>
    <t>1 - 1</t>
  </si>
  <si>
    <t>โครงการบัณฑิตคุณภาพโครงการย่อยที่ 2</t>
  </si>
  <si>
    <t>-  โครงการการพัฒนากระบวนวิธีการจัดการเรียนการสอนที่เน้นพัฒนากระบวนการคิดของผู้เรียนและการพัฒนาผู้เรียนและการพัฒนาผู้เรียนให้มีหัวใจของความเป็นมนุษย์ของผู้สอนเพื่อพัฒนาบัณฑิตให้มีคุณภาพ</t>
  </si>
  <si>
    <t>2 - 2</t>
  </si>
  <si>
    <t xml:space="preserve">โครงการพัฒนาศูนย์การถ่ายทอดความรู้และเทคโนโลยีสุขภาพวิทยาลัยพยาบาลบรมราชชนนี ราชบุรี  :  โครงการย่อยที่ 2   พัฒนาศูนย์การถ่ายทอดความรู้และเทคโนโลยีสุขภาพเพื่อชุมชน ระยะที่ 2 </t>
  </si>
  <si>
    <t>3 - 3</t>
  </si>
  <si>
    <t>โครงการคลังความรู้  สู่ชุมชน 2 :  จัดตั้งศูนย์การเรียนรู้เพื่อการดูแลผู้พิการ (BCNR LEARNING CENTER FOR COMMUNITY )</t>
  </si>
  <si>
    <t>4 - 4</t>
  </si>
  <si>
    <t xml:space="preserve">โครงการประสานใจสืบสานพระบรมราโชวาทสมเด็จพระบรมราชชนก  :  โครงการย่อยที่ 2 /2555   ประชุมปฏิบัติการเพื่อพัฒนาส่งเสริมวัฒนธรรมการทำงานสำหรับบุคลากรอุดมศึกษา  (BCNR FOR Learn) </t>
  </si>
  <si>
    <t>5 – 6</t>
  </si>
  <si>
    <t>โครงการวิทยาลัยชั้นนำบนความพอเพียงเพื่อการพึ่งตนเอง</t>
  </si>
  <si>
    <t xml:space="preserve"> โครงการวิทยาลัยคุณภาพ  2 :</t>
  </si>
  <si>
    <t xml:space="preserve">โครงการย่อยที่ 1 </t>
  </si>
  <si>
    <t xml:space="preserve">การพัฒนาประสิทธิภาพระบบ บริหารความเสี่ยงในองค์กร </t>
  </si>
  <si>
    <t>5 - 8</t>
  </si>
  <si>
    <t xml:space="preserve">โครงการวิทยาลัยชั้นนำบนความพอเพียงเพื่อการพึ่งตนเอง โครงการวิทยาลัยคุณภาพ  2 : </t>
  </si>
  <si>
    <t>โครงการย่อยที่ 3 โครงการพัฒนาระบบเครือข่ายภายใน วิทยาลัยพยาบาลบรมราชชนนี ราชบุรี</t>
  </si>
  <si>
    <t>5 - 9</t>
  </si>
  <si>
    <t xml:space="preserve"> โครงการวิทยาลัยคุณภาพ  2 : </t>
  </si>
  <si>
    <t>โครงการย่อยที่ 4 โครงการการประชาสัมพันธ์ภาพลักษณ์วิทยาลัยสู่สาธารณชน</t>
  </si>
  <si>
    <t>5 - 10</t>
  </si>
  <si>
    <t>โครงการวิทยาลัยคุณภาพ  2 :</t>
  </si>
  <si>
    <t xml:space="preserve">โครงการย่อยที่ 5 </t>
  </si>
  <si>
    <t>การเพิ่มประสิทธิภาพการบริหารเงินรายได้สถานศึกษา</t>
  </si>
  <si>
    <t>5 - 11</t>
  </si>
  <si>
    <t xml:space="preserve">โครงการย่อยที่ 6 : โครงการส่งเสริมนักศึกษาด้านการประกันคุณภาพ </t>
  </si>
  <si>
    <t>5 – 13</t>
  </si>
  <si>
    <t>โครงการบริหารจัดการสิ่งสนับสนุนครอบคลุมทุกพันธกิจตามหลักธรรมาภิบาลภายใต้ปรัชญาเศรษฐกิจพอเพียง</t>
  </si>
  <si>
    <t>กิจกรรมที่ 1</t>
  </si>
  <si>
    <t>บริหารจัดการสิทธิประโยชน์บุคลากรตามหลักนิติธรรม</t>
  </si>
  <si>
    <t>กิจกรรมที่ 2</t>
  </si>
  <si>
    <t>เสริมสร้างขวัญและกำลังใจในการปฏิบัติราชการของวิทยาลัยด้วยสวัสดิการของหน่วยงาน</t>
  </si>
  <si>
    <t>กิจกรรมที่ 3</t>
  </si>
  <si>
    <t>บริหารวัสดุ ครุภัณฑ์ เพื่อการผลิตและพัฒนาบุคลากร</t>
  </si>
  <si>
    <t>กิจกรรมที่ 4</t>
  </si>
  <si>
    <t>อนุรักษ์การใช้พลังงานและบริหารค่าสาธารณูปโภค</t>
  </si>
  <si>
    <t>กิจกรรมที่ 5</t>
  </si>
  <si>
    <t>บริหารจัดการด้านกายภาพและสิ่งแวดล้อมเพื่อเสริมสร้างบรรยากาศการทำงานและเรียนรู้ในองค์กร</t>
  </si>
  <si>
    <t>กิจกรรมที่ 6</t>
  </si>
  <si>
    <t>พัฒนาประสิทธิภาพการปฏิบัติงานตามระบบสารบรรณอิเล็กทรอนิกส์</t>
  </si>
  <si>
    <t>กิจกรรมที่ 7</t>
  </si>
  <si>
    <t>สรรหาทุนแก่นักศึกษาพยาบาล สนับสนุนการผลิตบัณฑิตที่มีคุณภาพสู่ชุมชน</t>
  </si>
  <si>
    <t>กิจกรรมที่ 8</t>
  </si>
  <si>
    <t>สร้างความเข้มแข็ง ระบบและกลไกการเงินและงบประมาณของวิทยาลัยแบบมุ่งเน้นผลสัมฤทธิ์</t>
  </si>
  <si>
    <t>กิจกรรมที่ 9</t>
  </si>
  <si>
    <t>สร้างเสริมจริยธรรมดำรงเอกลักษณ์ไทย ใส่ใจสิ่งแวดล้อม นอบน้อมประเพณีไทย</t>
  </si>
  <si>
    <t>5-14</t>
  </si>
  <si>
    <t>โครงการการประเมินผลการบริหารงานวิทยาลัยตามหลักธรรมาภิบาล</t>
  </si>
  <si>
    <t>5-15</t>
  </si>
  <si>
    <t xml:space="preserve">โครงการจัดการความรู้เรื่องการเตรียมความพร้อมรับการประเมินคุณภาพการศึกษาภายนอก   </t>
  </si>
  <si>
    <t>5-16</t>
  </si>
  <si>
    <t>โครงการประชุมเชิงปฏิบัติการ  “การพัฒนาระบบและกลไกการประกันคุณภาพการศึกษาเพื่อรองรับการประเมินคุณภาพ”</t>
  </si>
  <si>
    <t>5-17</t>
  </si>
  <si>
    <t>โครงการบริหารจัดการเชิงกลยุทธ์และพัฒนาผลลัพธ์การปฏิบัติงานตามสถานการณ์ปัจจุบันและแนวโน้มในอนาคต</t>
  </si>
  <si>
    <t>5-18</t>
  </si>
  <si>
    <t>โครงการพัฒนาผลการปฏิบัติราชการโดยการถ่ายทอดตัวบ่งชี้และเป้าหมายของวิทยาลัยสู่ระดับบุคคลตามอัตลักษณ์และบริบทของวิทยาลัย</t>
  </si>
  <si>
    <t>1-19</t>
  </si>
  <si>
    <t>โครงการพัฒนาบัณฑิตให้มีคุณภาพเป็นที่ยอมรับตามมาตรฐานคุณวุฒิอุดมศึกษาแห่งชาติ</t>
  </si>
  <si>
    <t xml:space="preserve"> การคัดเลือกบุคคลเข้าศึกษาหลักสูตรพยาบาลศาสตรบัณฑิตประจำปีการศึกษา 2555</t>
  </si>
  <si>
    <t>การพัฒนาศักยภาพอาจารย์ในการจัดการเรียนการสอนที่เน้นผู้เรียนเป็นสำคัญและส่งเสริมการสร้างประสบการณ์จริงด้วยความเอื้ออาทรและหัวใจของความเป็นมนุษย์โดยใช้ปรัชญาพระราชทาน “เศรษฐกิจพอเพียง” เป็นแกนนำ</t>
  </si>
  <si>
    <t>การจัดหาอาจารย์ผู้มีประสบการณ์ทางวิชาการหรือวิชาชีพจากหน่วยงานหรือชุมชนภายนอกเข้ามีส่วนร่วมในกระบวนการเรียนการสอนรายวิชาของวิทยาลัยพยาบาลบรมราชชนนี ราชบุรี</t>
  </si>
  <si>
    <t>การส่งเสริมและสนับสนุนนักศึกษาในการจัดทำผลงานวิชาการ/</t>
  </si>
  <si>
    <t>นวัตกรรมการเรียนรู้ด้านสุขภาพและการร่วมกิจกรรมการประชุมวิชาการ</t>
  </si>
  <si>
    <t>การส่งเสริมศักยภาพนักศึกษาในการสอบขึ้นทะเบียนประกอบวิชาชีพ</t>
  </si>
  <si>
    <t>การเพิ่มพูนประสบการณ์วิชาชีพก่อนสำเร็จการศึกษา (Internship)</t>
  </si>
  <si>
    <t>การประเมินผลการเรียนรู้ของนักศึกษาตามกรอบมาตรฐานคุณวุฒิระดับอุดมศึกษาสาขาพยาบาลศาสตร์</t>
  </si>
  <si>
    <t>การประเมินประสิทธิภาพการสอนของอาจารย์และสิ่งสนับสนุนการเรียนรู้</t>
  </si>
  <si>
    <t xml:space="preserve">การประเมินคุณภาพนักศึกษาและบัณฑิตตามมาตรฐานคุณวุฒิระดับปริญญาตรีสาขาพยาบาลศาสตร์ </t>
  </si>
  <si>
    <t>กิจกรรมที่ 10</t>
  </si>
  <si>
    <t>การจัดทำแบบทดสอบอิเล็กทรอนิกส์วัดความรู้รวบยอดทางการพยาบาล</t>
  </si>
  <si>
    <t>1-20</t>
  </si>
  <si>
    <t>โครงการพัฒนาหลักสูตรพยาบาล ศาสตรบัณฑิตตามมาตรฐานคุณวุฒิระดับปริญญาตรี สาขา  พยาบาลศาสตร์</t>
  </si>
  <si>
    <t>3-21</t>
  </si>
  <si>
    <t>โครงการพัฒนาหนังสือ/ตำราต้นแบบการสอนบูรณาการชุดวิชาการพยาบาล</t>
  </si>
  <si>
    <t>3-22</t>
  </si>
  <si>
    <t>โครงการพัฒนาชุดความรู้จากการสังเคราะห์ผลงานวิจัยเรื่องการพัฒนากระบวนทัศน์ในการบริการด้วยหัวใจความเป็นมนุษย์ (30,000 /27450)</t>
  </si>
  <si>
    <t>3-23</t>
  </si>
  <si>
    <t>โครงการวิจัยประเมินความพึงพอใจของผู้ใช้บัณฑิตต่อคุณภาพบัณฑิตพยาบาลวิทยาลัยพยาบาลบรมราชชนนี ราชบุรี(18000/4040)</t>
  </si>
  <si>
    <t>3-24</t>
  </si>
  <si>
    <t>โครงการวิจัยเรื่อง พฤติกรรมการให้การดูแลด้วยหัวใจของความเป็นมนุษย์ของนักศึกษาพยาบาล วิทยาลัยพยาบาลบรมราชชนนี ราชบุรี(25000/9285)</t>
  </si>
  <si>
    <t>3-25</t>
  </si>
  <si>
    <t>โครงการวิจัยการประเมินความพึงพอใจของอาจารย์และนักศึกษาต่อการบริหารหลักสูตรปีการศึกษา 2555 (20000/13105)</t>
  </si>
  <si>
    <t>3 – 65</t>
  </si>
  <si>
    <t>ผลลัพธ์ของการจัดการเรียนการสอนแบบบูรณาการเพื่อพัฒนานักศึกษาในการบริการสุขภาพด้วยหัวใจของความเป็นมนุษย์ของผู้สำเร็จการศึกษาปีการศึกษา 2553  วิทยาลัยพยาบาลบรมราชชนนี ราชบุรี</t>
  </si>
  <si>
    <t>3 – 66</t>
  </si>
  <si>
    <t>โครงการพัฒนาองค์ความรู้ด้านสุขภาพ : การจัดการความรู้เรื่องพฤติกรรมการดูแลตนเองของผู้ป่วยเรื้อรัง</t>
  </si>
  <si>
    <t>1-27</t>
  </si>
  <si>
    <t>โครงการบูรณาการการบริการวิชาการแก่สังคมกับการเรียนการสอนภาควิชาพื้นฐานการพยาบาลและการดูแลสุขภาพ</t>
  </si>
  <si>
    <t>2-28</t>
  </si>
  <si>
    <t>โครงการพัฒนาสุขภาพผู้สูงอายุวิทยาลัยพยาบาลบรมราชชนนี ราชบุรี</t>
  </si>
  <si>
    <t>2-29</t>
  </si>
  <si>
    <t>โครงการบริการวิชาการเชิงรุกด้านสุขภาพและสาธารณสุขสาธิต  กิจกรรมศูนย์พัฒนาเด็กก่อนวัยเรียน  วิทยาลัยพยาบาลบรมราชชนนี  ราชบุรี</t>
  </si>
  <si>
    <t>3-30</t>
  </si>
  <si>
    <t>โครงการการพัฒนาหนังสืออิเล็กทรอนิกส์ เรื่องหลักสูตรและเทคนิคการดูแลผู้ที่มีบาดแผล (21000/14800)</t>
  </si>
  <si>
    <t>3-31</t>
  </si>
  <si>
    <t>ผลการสอนโดยใช้หนังสืออิเลคทรอนิกส์  เรื่องกายวิภาคศาสตร์ระบบประสาทและกายวิภาคศาสตร์อวัยวะรับความรู้สึกพิเศษที่มีต่อผลสัมฤทธิ์ทางการเรียนของนักศึกษาพยาบาล (37900/27600)</t>
  </si>
  <si>
    <t>3-32</t>
  </si>
  <si>
    <t xml:space="preserve">โครงการวิจัยพัฒนาการเรียนการสอน  เรื่อง </t>
  </si>
  <si>
    <t>“การบันทึกความดีกับการคิดเชิงบวกของนักศึกษาพยาบาลที่ฝึกภาคปฏิบัติรายวิชาปฏิบัติการพยาบาลบุคคลที่มีปัญหาสุขภาพ 3 ปีการศึกษา 2554” (26200/21200)</t>
  </si>
  <si>
    <t>1-16</t>
  </si>
  <si>
    <t>โครงการเตรียมความพร้อมก่อนการฝึกภาคปฏิบัติรายวิชาปฏิบัติการพยาบาลบุคคลที่มีปัญหาสุขภาพ 3 ประจำปีการศึกษา 2554</t>
  </si>
  <si>
    <t>3-67</t>
  </si>
  <si>
    <t>ผลของการเตรียมความพร้อมในการฝึกปฏิบัติการพยาบาลบนหอผู้ป่วยอย่างมีแบบแผนสำหรับนักศึกษาพยาบาล วิทยาลัยพยาบาลบรมราชชนนี ราชบุรี (25000/19810)</t>
  </si>
  <si>
    <t>3-68</t>
  </si>
  <si>
    <t>คุณภาพชีวิตของนักศึกษาพยาบาล วพบ.ราชบุรี (25000/6459)</t>
  </si>
  <si>
    <t>3-69</t>
  </si>
  <si>
    <t>ศึกษาความพึงพอใจของหน่วยบริการสุขภาพ สมรรถนะ และความต้องการของผู้ผ่านการอบรมหลักสูตรประกาศนียบัตรผู้ช่วยพยาบาลรุ่นที่ 1 วพบ.ราชบุรี (20000/1310/7240)</t>
  </si>
  <si>
    <t>3-70</t>
  </si>
  <si>
    <t>การรับรู้บทบาทของผู้บริหารการพยาบาลตามการสะท้อนของนักศึกษาพยาบาล25000</t>
  </si>
  <si>
    <t>3-71</t>
  </si>
  <si>
    <t>เจตคติของนักศึกษาพยาบาลที่มีต่อคนพิการ25000</t>
  </si>
  <si>
    <t xml:space="preserve">(โครงการต่อเนื่องปีงบประมาณ 2555-2556) </t>
  </si>
  <si>
    <t>3-72</t>
  </si>
  <si>
    <t>พัฒนากองทุนเชื่อมโยงประเด็นสุขภาพ (ยุทธศาสตร์เชิงรุก ลดการจ่ายสวัสดิการของกองทุน) และการดำเนินงานพัฒนาคุณภาพชีวิตด้วยดุลยภาพทางสุขภาพ</t>
  </si>
  <si>
    <t>3-73</t>
  </si>
  <si>
    <t>วิจัยในชั้นเรียน:พยาธิ;พยากรณ์กับการประยุกต์ใช้ในชีวิตประจำวัน (5000/7500)</t>
  </si>
  <si>
    <t>3-74</t>
  </si>
  <si>
    <t>ความพึงพอใจต่อการใช้บทเรียนบนระบบเครือข่ายอินเตอร์เน็ตวิชาโภชนาการของนักศึกษา หลักสูตรพยาบาลศาสตรบัณฑิต วิทยาลัยพยาบาลบรมราชชนนี ราชบุรี(20900/14780)</t>
  </si>
  <si>
    <t>3-75</t>
  </si>
  <si>
    <t>การประเมินผลโครงการพัฒนาศักยภาพแกนนำอาสาสมัครสาธารณสุข  ประจำหมู่บ้านในการดูแลทางจิตสังคมของคนพิการ (47400/3000)</t>
  </si>
  <si>
    <t>3-76</t>
  </si>
  <si>
    <t>ความเครียดและการจัดการความเครียดของผู้ดูแลผู้ป่วยที่มีเลือดออกในสมองที่ได้รับการรักษาที่โรงพยาบาลราชบุรี(22200/19000)</t>
  </si>
  <si>
    <t xml:space="preserve">(โครงการต่อเนื่อง ปี 55-56) </t>
  </si>
  <si>
    <t>3-77</t>
  </si>
  <si>
    <t>วิจัย “รูปแบบการดำเนินการประกันคุณภาพการศึกษาภายใน วิทยาลัยพยาบาลบรมราชชนนี ราชบุรี</t>
  </si>
  <si>
    <t>1 – 34</t>
  </si>
  <si>
    <t>โครงการบูรณาการการบริการวิชาการแก่สังคมกับการเรียนการสอนวิชาปฏิบัติการพยาบาลครอบครัวและชุมชน 2  “พัฒนาศักยภาพแกนนำสุขภาพชุมชน”</t>
  </si>
  <si>
    <t>1-35</t>
  </si>
  <si>
    <t xml:space="preserve">บริการวิชาการแก่สังคมกับการเรียนการสอนภาควิชาการพยาบาลอนามัยชุมชนและจิตเวช  </t>
  </si>
  <si>
    <t>3-62</t>
  </si>
  <si>
    <t>วิจัยเรื่องการพัฒนาเครือข่ายเพื่อการสร้างเสริมสุขภาพตามเกณฑ์มาตรฐานวิทยาลัยส่งเสริมสุขภาพ กรณีศึกษาเครือข่ายส่งเสริมสุขภาพ ตำบลท่าราบ อำเภอเมือง จังหวัดราชบุรี พ.ศ. 2554</t>
  </si>
  <si>
    <t>1-78</t>
  </si>
  <si>
    <t>ผลสัมฤทธิ์ของการ บูรณาการบริการวิชาการแก่สังคมกับการจัดการเรียนการสอนในโครงการเสริมสร้างทักษะชีวิตเด็กและวัยรุ่นในโรงเรียนเพื่อป้องกันปัญหาทางเพศ วิทยาลัยพยาบาลบรมราชชนนี ราชบุรี (ต่อเนื่องจากปีงบ 2554)7250</t>
  </si>
  <si>
    <t>3-79</t>
  </si>
  <si>
    <t xml:space="preserve">แนวทางการสร้างคนรุ่นใหม่ที่มีจิตสำนึกต่อสังคม โดยการมีส่วนร่วมของคนในจังหวัดราชบุรี </t>
  </si>
  <si>
    <t>3-80</t>
  </si>
  <si>
    <t>การพัฒนากระบวนการเรียนรู้เพื่อเสริมสร้างการบริโภคอย่างยั่งยืนในชุมชนกระตีบ59479</t>
  </si>
  <si>
    <t>3-81</t>
  </si>
  <si>
    <t xml:space="preserve">Comparative study of Nursing work in Real Performance and as Expectation </t>
  </si>
  <si>
    <t>3-82</t>
  </si>
  <si>
    <t xml:space="preserve">Reading  Health Science article </t>
  </si>
  <si>
    <t>3-83</t>
  </si>
  <si>
    <t>โครงการศึกษาสถานการณ์และความเป็นไปได้ในการบูรณาการการแพทย์พื้นบ้านในระบบบริการสุขภาพระดับปฐมภูมิและชุมชน การดูแลหญิงหลังคลอดและการดูแลผู้เป็นอัมพฤกษ์อัมพาต</t>
  </si>
  <si>
    <t>3-84</t>
  </si>
  <si>
    <t>พฤติกรรมการสร้างเสริมสุขภาพด้านการออกกำลังกายของผู้สูงอายุในชุมชน  จังหวัดราชบุรี(22800/1620)</t>
  </si>
  <si>
    <t>3-85</t>
  </si>
  <si>
    <t>นวัตกรรมการเพิ่มศักยภาพการดูแลตนเอง(5000/4950)</t>
  </si>
  <si>
    <t>ปีงบประมาณ 2555</t>
  </si>
  <si>
    <t>3-87</t>
  </si>
  <si>
    <t>การวิจัยเชิงปฏิบัติการเพื่อเตรียมความพร้อมทางด้านการแพทย์และสาธารณสุขในการช่วยเหลือผู้ประสบภัยน้ำท่วม: กรณีศึกษา จังหวัดราชบุรี(32000/10000)</t>
  </si>
  <si>
    <t>3-88</t>
  </si>
  <si>
    <t>วิจัยความสัมพันธ์ระหว่างความคิดที่ไร้เหตุผลกับคุณภาพชีวิตของคนพิการ(30000/5000)</t>
  </si>
  <si>
    <t>ทางกายและการเคลื่อนไหว ในจังหวัดราชบุรี</t>
  </si>
  <si>
    <t>3-89</t>
  </si>
  <si>
    <t>โครงการวิจัย เรื่อง การสัมผัสควันบุหรี่มือสองในครอบครัวสูบบุหรี่(30000/9155)</t>
  </si>
  <si>
    <t>(โครงการต่อเนื่องปี 55-56)</t>
  </si>
  <si>
    <t>3-90</t>
  </si>
  <si>
    <t>โครงการวิจัย    :  การดำรงชีวิตอิสระของคนพิการทางกายและการเคลื่อนไหวที่ส่งผลต่อการดำรงชีวิต  :  กรณีศึกษาตำบลบ้านไร่ ตำบลคุ้งน้ำวนและตำบลคุ้งกระถิน  อำเภอเมือง จังหวัดราชบุรี</t>
  </si>
  <si>
    <t>3-91</t>
  </si>
  <si>
    <t>กระบวนการมี</t>
  </si>
  <si>
    <t>ส่วนร่วมของกลุ่มเยาวชนและเครือข่ายชุมชนเพื่อการสร้างเสริมสุขภาพ</t>
  </si>
  <si>
    <t>กรณีศึกษาตำบล</t>
  </si>
  <si>
    <t>ท่าราบ  อำเภอเมือง  จังหวัดราชบุรี</t>
  </si>
  <si>
    <t>(โครงการต่อเนื่องปี งบ 55-56)</t>
  </si>
  <si>
    <t>3-92</t>
  </si>
  <si>
    <t>ลักษณะคุณธรรมของนักศึกษาพยาบาล วิทยาลัยพยาบาลบรมราชนนี ราชบุรี (15000/13600)</t>
  </si>
  <si>
    <t>(โครงการต่อเนื่อง ปี 55-56)</t>
  </si>
  <si>
    <t>1-39</t>
  </si>
  <si>
    <t>โครงการการพัฒนาคู่มือการส่งเสริมการเลี้ยงลูกด้วยนมแม่ สำหรับหญิงตั้งครรภ์(24000)</t>
  </si>
  <si>
    <t>1-93</t>
  </si>
  <si>
    <t>โครงการบูรณาการการบริการวิชาการแก่สังคมกับการเรียนการสอนวิชาปฏิบัติการพยาบาลพยาบาลมารดาทารกและการผดุงครรภ์   2   รุ่น 27/1 (ภาคการศึกษาที่ 1  ปีการศึกษา   2555 )</t>
  </si>
  <si>
    <t>1-36</t>
  </si>
  <si>
    <t>โครงการบูรณาการการทำนุบำรุงศิลปะและวัฒนธรรมกับการจัดการเรียนการสอนวิชาปฏิบัติการสร้างเสริมสุขภาพและการป้องกันการเจ็บป่วย</t>
  </si>
  <si>
    <t>“มุฑิตาจิต ชีวิตมีสุข”</t>
  </si>
  <si>
    <t>1-40</t>
  </si>
  <si>
    <t>โครงการส่งเสริมคุณภาพชีวิต : บริหารจัดการการบริการที่เอื้อประโยชน์แก่นักศึกษาและศิษย์เก่า</t>
  </si>
  <si>
    <t>บริหารจัดการการให้บริการที่เอื้อประโยชน์แก่นักศึกษา</t>
  </si>
  <si>
    <t>ครงการส่งเสริมคุณภาพชีวิต : บริหารจัดการการบริการที่เอื้อประโยชน์แก่นักศึกษาและศิษย์เก่า</t>
  </si>
  <si>
    <t>กิจกรรมที่  2</t>
  </si>
  <si>
    <t>คุณภาพชีวิตภายใต้ปรัชญาเศรษฐกิจพอเพียง</t>
  </si>
  <si>
    <t>พัฒนาความรู้และประสบการณ์ทางวิชาชีพ</t>
  </si>
  <si>
    <t>สร้างเสริมความสัมพันธ์ระหว่างวิทยาลัยกับครอบครัวนักศึกษาและศิษย์เก่า</t>
  </si>
  <si>
    <t>1-41</t>
  </si>
  <si>
    <t>โครงการพัฒนานักศึกษาให้มีคุณลักษณะบัณฑิตที่พึงประสงค์ตามกรอบมาตรฐานคุณวุฒิระดับอุดมศึกษา</t>
  </si>
  <si>
    <t>ปฐมนิเทศนักศึกษาใหม่ : ปรับเปลี่ยนเรียนรู้มุ่งสู่วิชาชีพพยาบาล (ดี,สุข)</t>
  </si>
  <si>
    <t>(สกอ. 3.1  ข้อ 2)</t>
  </si>
  <si>
    <t>ส่งเสริมการจัดกิจกรรมสโมสรนักศึกษาให้สอดคล้องกับคุณลักษณะบัณฑิตที่พึงประสงค์โดยบูรณาการกับพันธกิจด้านอื่นของวิทยาลัย (ดี , เก่ง, สุข)</t>
  </si>
  <si>
    <t>ปัจฉิมนิเทศ : เสริมประสบการณ์วิชาการและวิชาชีพก่อนสำเร็จการศึกษา (เก่ง, ดี)</t>
  </si>
  <si>
    <t xml:space="preserve"> (สกอ. 3.1 ข้อ 3 และ 6)</t>
  </si>
  <si>
    <t>1-42</t>
  </si>
  <si>
    <t>โครงการ จตุรธรรม นำเอกลักษณ์ไทย  น้อมใช้ปรัชญาเศรษฐกิจพอเพียง : ครอบครัวคนดี วิถีพอเพียง</t>
  </si>
  <si>
    <t>ธรรมวิถี นำคนดีสู่สังคม</t>
  </si>
  <si>
    <t>ธรรมรักษ์    พิทักษ์ความดีไว้ในตน</t>
  </si>
  <si>
    <t>ธรรมกิจเติมชีวิตด้วยจิตแจ่ม</t>
  </si>
  <si>
    <t>ธรรมประกาศ  กระตุ้นตนให้ทำความดี</t>
  </si>
  <si>
    <t>บริหารจัดการงานทำนุบำรุงศิลปะและวัฒนธรรม</t>
  </si>
  <si>
    <t>บูรณาการงานด้านการทำนุบำรุงศิลปะและวัฒนธรรม</t>
  </si>
  <si>
    <t>กับสโมสรนักศึกษาและพันธกิจของวิทยาลัย</t>
  </si>
  <si>
    <t>(สกอ. 6.1)</t>
  </si>
  <si>
    <t xml:space="preserve"> กิจกรรมที่ 7</t>
  </si>
  <si>
    <t>พัฒนาศักยภาพนักศึกษาด้านดนตรีและนาฏศิลป์</t>
  </si>
  <si>
    <t>1-94</t>
  </si>
  <si>
    <t xml:space="preserve">โครงการพัฒนาคุณธรรมจริยธรรมของนักศึกษาตามรูปแบบ mind  me  world  เนื่องในวโรกาสวันเฉลิมพระชนมพรรษาสมเด็จพระนางเจ้าพระบรมราชินีนาถ  และโอกาสวันคล้ายวันพระราชสมภพ </t>
  </si>
  <si>
    <t xml:space="preserve"> 60  พรรษา  สมเด็จพระบรมโอรสาธิราชฯ สยามมกุฎราชกุมาร</t>
  </si>
  <si>
    <t>1-43</t>
  </si>
  <si>
    <t>1-44</t>
  </si>
  <si>
    <t>โครงการการจัดหาสื่อการศึกษาและพัฒนาสิ่งสนับสนุนการเรียนรู้</t>
  </si>
  <si>
    <t>4-45</t>
  </si>
  <si>
    <t>5-46</t>
  </si>
  <si>
    <t>โครงการพัฒนาฐาน</t>
  </si>
  <si>
    <t>ข้อมูลและระบบสาร-</t>
  </si>
  <si>
    <t>สนเทศการบริหารจัด</t>
  </si>
  <si>
    <t>การวิทยาลัยพยาบาล</t>
  </si>
  <si>
    <t>2-47</t>
  </si>
  <si>
    <t>โครงการบริการวิชาการเชิงรุกด้านสุขภาพ</t>
  </si>
  <si>
    <t xml:space="preserve">กิจกรรมที่  1  </t>
  </si>
  <si>
    <t>บริการวิชาการด้านสุขภาพแก่สังคม</t>
  </si>
  <si>
    <t xml:space="preserve">กิจกรรมที่ 2 </t>
  </si>
  <si>
    <t>จัดอบรมหลักสูตรที่ตอบสนองความต้องการการพัฒนาและเสริมสร้างความเข้มแข็ง</t>
  </si>
  <si>
    <t>จัดอบรมหลักสูตรที่ตอบสนองความต้องการการพัฒนาและเสริมสร้างความเข้มแข็งของชุมชน</t>
  </si>
  <si>
    <t>- หลักสูตร ผบก. รุ่นที่ 26/2555</t>
  </si>
  <si>
    <t>กิจกรรมที่  3  แสวงหาและสร้างเครือข่ายศูนย์บริการวิชาการ</t>
  </si>
  <si>
    <t xml:space="preserve">การประชุมวิชาการประจำปี 2555 </t>
  </si>
  <si>
    <t>เรื่อง “การบริการสุขภาพด้วยหัวใจ ความเป็นมนุษย์จากแนวคิดสู่การปฏิบัติ”</t>
  </si>
  <si>
    <t>โครงการบริการวิชาการเชิงรุกด้านสุขภาพ กิจกรรมที่ 4บริหารจัดการและดำเนินการศูนย์การศึกษาต่อเนื่องสาขาพยาบาลศาสตร์</t>
  </si>
  <si>
    <t>2-48</t>
  </si>
  <si>
    <t>โครงการบริการวิชาการแก่สังคมเพื่อการเรียนรู้และเสริมสร้างความเข้มแข็งของชุมชน</t>
  </si>
  <si>
    <t>2-49</t>
  </si>
  <si>
    <t>โครงการเสริมสร้างความเข้มแข็งอาสาสมัครประจำหมู่บ้านการดำเนินงานแก้ไขปัญหาขาดสารไอโอดีน</t>
  </si>
  <si>
    <t>2-50</t>
  </si>
  <si>
    <t>โครงการการจัดการความรู้เพื่อพัฒนาองค์กรแห่งการเรียนรู้ และการนำองค์ความรู้สู่ชุมชน</t>
  </si>
  <si>
    <t>4-51</t>
  </si>
  <si>
    <t>โครงการพัฒนาสมรรถนะบุคลากรให้พร้อมต่อการนำองค์กรสู่สถาบันการศึกษาพยาบาลชั้นนำ</t>
  </si>
  <si>
    <t>กิจกรรมที่1  พัฒนาระบบบริหารทรัพยากรบุคคล</t>
  </si>
  <si>
    <t>กิจกรรมที่  2  ส่งเสริมพัฒนาสมรรถนะบุคลากรและพัฒนาความเชี่ยวชาญด้านวิชาการและพัฒนาทักษะในการปฏิบัติงาน</t>
  </si>
  <si>
    <t>2.1  กิจกรรมส่งเสริมการพัฒนาความรู้และสมรรถนะของอาจารย์ตามแผนพัฒนารายบุคคลเพื่อพัฒนาความเชี่ยวชาญด้านวิชาการและพัฒนาทักษะในการปฏิบัติงาน</t>
  </si>
  <si>
    <t>2.2  กิจกรรมพัฒนาความรู้และสมรรถนะบุคลากรสายสนับสนุน 59 คน ตามแผนบริหารทรัพยากรบุคคลรายบุคคล</t>
  </si>
  <si>
    <t>4-52</t>
  </si>
  <si>
    <t>โครงการพัฒนาวัฒนธรรมองค์กรให้บุคลากรทำงานอย่างมีคุณภาพเป็นแบบอย่างที่ดีและองค์กรมีความสุข</t>
  </si>
  <si>
    <t>กิจกรรมที่  1</t>
  </si>
  <si>
    <t xml:space="preserve">ส่งเสริม/พัฒนาคุณธรรม  จริยธรรม  และจรรยาบรรณวิชาชีพของบุคลากร </t>
  </si>
  <si>
    <t>กิจกรรมที่  3  กิจกรรมส่งเสริมสุขภาพบุคลากรเพื่อเป็นแบบอย่างที่ดีด้านสุขภาพ</t>
  </si>
  <si>
    <t>4-53</t>
  </si>
  <si>
    <t>โครงการพัฒนาเพื่อยก</t>
  </si>
  <si>
    <t>ระดับศักยภาพการ</t>
  </si>
  <si>
    <t>ปฏิบัติงานด้านการจัดการศึกษาพยาบาลเพื่อ</t>
  </si>
  <si>
    <t>สร้างความพร้อมในการ</t>
  </si>
  <si>
    <t>เข้าสู่ประชาคมอาเซียน</t>
  </si>
  <si>
    <t>4-54</t>
  </si>
  <si>
    <t>โครงการประชุมวิชาการเรื่องแนวทางการเขียนข้อวินิจฉัยการพยาบาลเพื่อการดูแลสุขภาพแบบองค์รวม</t>
  </si>
  <si>
    <t>4-55</t>
  </si>
  <si>
    <t xml:space="preserve">โครงการการประชุมเชิงปฏิบัติการเรื่อง “เทคนิคการออกแบบการเรียนการสอน การวัดและประเมินผลการเรียนรู้เพื่อพัฒนานักศึกษาให้ได้ผลการเรียนรู้ตามที่หลักสูตรกำหนดและอัตลักษณ์ของวิทยาลัย” </t>
  </si>
  <si>
    <t>4-56</t>
  </si>
  <si>
    <t>โครงการสัมมนาพยาบาลผู้สอนภาคปฏิบัติเพื่อการ</t>
  </si>
  <si>
    <t>สนับสนุนการพัฒนาหลักสูตรและการเรียนการสอนที่บุคคล องค์กร และชุมชนมีส่วนร่วม</t>
  </si>
  <si>
    <t>2-64</t>
  </si>
  <si>
    <t>ตลาดนัดนวัตกรรมทางสุขภาพ</t>
  </si>
  <si>
    <t>2-95</t>
  </si>
  <si>
    <t>โครงการพัฒนาศักยภาพแกนนำอาสาสมัครสาธารณสุขประจำหมู่บ้านในการดูแลทางสังคมจิตใจของคนพิการ ตำบลคูบัว อำเภอเมือง จ.ราชบุรี</t>
  </si>
  <si>
    <t>2-96</t>
  </si>
  <si>
    <t>โครงการอบรมฟื้นฟูวิชาการสำหรับพยาบาลเวชปฏิบัติ</t>
  </si>
  <si>
    <t>3-97</t>
  </si>
  <si>
    <t>โครงการวิทยาลัยพยาบาลนำร่องจัดตั้งศูนย์การเรียนรู้การรณรงค์ไม่สูบบุหรี่ ระยะที่ 1</t>
  </si>
  <si>
    <t>4-98</t>
  </si>
  <si>
    <t>โครงการพัฒนาศักย ภาพด้านภาษาอังกฤษเพื่อการนำเสนอผล งานวิชาการในระดับนานาชาติและการปฏิบัติงานระดับสากล</t>
  </si>
  <si>
    <t>ประกอบด้วย</t>
  </si>
  <si>
    <t>-356,000 บาท (ผู้บริหาร)</t>
  </si>
  <si>
    <t>-724,625 บาท</t>
  </si>
  <si>
    <t>(สำหรับการนำเสนอที่สาธารณรัฐเชค)</t>
  </si>
  <si>
    <t>-185,000 บาท</t>
  </si>
  <si>
    <t>(สำหรับการอบรมที่อเมริกา)</t>
  </si>
  <si>
    <t>-67,400 บาท</t>
  </si>
  <si>
    <t>(สำหรับการอบรมที่ไต้หวัน)</t>
  </si>
  <si>
    <t>3-57</t>
  </si>
  <si>
    <t xml:space="preserve">การสนับสนุนการผลิตผลงานวิจัยผลงานวิชาการและงานสร้างสรรค์ ประจำปีงบประมาณ 2555  </t>
  </si>
  <si>
    <t>กิจกรรมที่ 1  โครงการวิจัยประจำปีงบประมาณ 2555</t>
  </si>
  <si>
    <t>กิจกรรมที่ 2  การประชุมเชิงปฏิบัติการเพื่อพัฒนาโครงร่างการวิจัย และจริยธรรมการวิจัย</t>
  </si>
  <si>
    <t>กิจกรรมที่ 3  การจัดหาแหล่งทุนภายนอกและการสร้างเครือข่ายความร่วมมือในการผลิตผลงานวิจัยและงานสร้างสรรค์</t>
  </si>
  <si>
    <t>กิจกรรมที่ 4  การ พัฒนาฐานข้อมูลสารสนเทศด้านการวิจัย</t>
  </si>
  <si>
    <t>กิจกรรมที่ 5  การสร้างขวัญและกำลังใจในการผลิตและเผยแพร่ผลงานวิจัย ผลงานวิชาการและงานสร้างสรรค์</t>
  </si>
  <si>
    <t>กิจกรรมที่ 6  การสนับสนุนการผลิตผลงานวิชาการ: หนังสือตำรา ปีงบประมาณ 2555</t>
  </si>
  <si>
    <t>กิจกรรมที่ 7 การประชุมวิชาการ เรื่อง “จริยธรรมการวิจัยในมนุษย์”</t>
  </si>
  <si>
    <t>3-58</t>
  </si>
  <si>
    <t>โครงการสนับสนุนการเผยแพร่ผลงานวิจัย</t>
  </si>
  <si>
    <t>งานสร้างสรรค์ และการจัดการความรู้</t>
  </si>
  <si>
    <t xml:space="preserve"> 2-27</t>
  </si>
  <si>
    <t xml:space="preserve"> 3-29</t>
  </si>
  <si>
    <t xml:space="preserve"> 4-80</t>
  </si>
  <si>
    <t xml:space="preserve"> 5-87</t>
  </si>
  <si>
    <t>ทำนุ</t>
  </si>
  <si>
    <t xml:space="preserve"> 4-83</t>
  </si>
  <si>
    <t>บริหารจัดการและพัฒนาองค์กร</t>
  </si>
  <si>
    <t>โครงการวิจัยปัจจัยที่มีผลต่อผลสัมฤทธิ์ทางการเรียนของนักศึกษาที่มีผลการเรียนต่ำกว่าเกณฑ์ของ วพบ.ราชบุรี</t>
  </si>
  <si>
    <t xml:space="preserve"> 2-54</t>
  </si>
  <si>
    <t>โครงการวิจัยเรืองการศึกษาการใช้โปรแกรมการสอนสุขภาพจิต แบบกลุ่ม ต่อพฤติกรรมการดูแลตเองของผู้ปวยจิตเภท รพ.ราชบุรี</t>
  </si>
  <si>
    <t xml:space="preserve"> 2- 56</t>
  </si>
  <si>
    <t>โครงการพัฒนานวัตกรรมเพื่อการเพิ่มศักยภาพในการดูแลตนเองของผู้ป่วยโรคเบาหวานความดันโลหิตสูง</t>
  </si>
  <si>
    <t xml:space="preserve"> 2-57</t>
  </si>
  <si>
    <t>โครงการพัฒนานวัตกรรมภาพยนต์สั้น "เลิกบุหรี่อยู่ที่ใจ ชีวิตสดใสในชุมชน"</t>
  </si>
  <si>
    <t xml:space="preserve"> 2-58</t>
  </si>
  <si>
    <t>โครงการพัฒนานวัตกรรมลูกทุ่งไทย จูงใจเลิกบุหรี่</t>
  </si>
  <si>
    <t xml:space="preserve"> 2-59</t>
  </si>
  <si>
    <t>โครงการพัฒานวัตกรรมภาพยนต์สั้น "กล่องดวงใจต้านภัยบุหรี่ BCNR"</t>
  </si>
  <si>
    <t xml:space="preserve"> 2-60 </t>
  </si>
  <si>
    <t>โครงการวิจัย เรื่องความต้องการชองชุมชนในการจัดตั้งศุนย์พัฒนาการเรียนรู้การรณรงค์ไม่สูบบุหรี่</t>
  </si>
  <si>
    <t xml:space="preserve"> 2-62</t>
  </si>
  <si>
    <t>โครงการพัฒนาปัจจัยเอื้อและสนับสนุนการเรียนรู้ด้วยตนเอง โดยการจัดหาและซ่อมสื่อการศึกษา วัสดุ อุปกรณ์โสตทัศนูปกรณ์และคอมพิวเตอร์</t>
  </si>
  <si>
    <t xml:space="preserve"> 5-7</t>
  </si>
  <si>
    <t>โครงการจัดหาทรัพยากรสารสนเทศเพื่อสนับสนุนการเตรียมความพร้อมเข้าสู่ประชาคมอาเซียน</t>
  </si>
  <si>
    <t>โครงการยุทธศาสตร์</t>
  </si>
  <si>
    <t>1 - 8</t>
  </si>
  <si>
    <t xml:space="preserve">โครงการวิจัยการพัฒนากระบวนการการจัดการเรียนการสอนที่ส่งเสริมให้นักศึกษาเกิดพฤติกรรมการให้บริการด้วยหัวใจความเป็นมนุษย์  อย่างยั่งยืน (R&amp;D) ระยะที่ 1                 </t>
  </si>
  <si>
    <t>โครงการประชุมเชิงปฏิบัติการการพัฒนาศักยภาพอาจารย์ในการสร้างเครื่องมือการวัดและประเมินผลตามมาตรฐานคุณวุฒิระดับปริญญาตรี สาขาพยาบาลศาสตร์</t>
  </si>
  <si>
    <t>โครงการประชุมวิชาการเรื่องเทคนิคการสอนเพื่อพัฒนากระบวนการคิดวิเคราะห์ของนักศึกษาโดยใช้รูปแบบสะท้อนคิด(Reflective thinking)</t>
  </si>
  <si>
    <t>โครงการการคัดเลือกบุคคลเข้าศึกษาหลักสูตรพยาบาลศาสตรบัณฑิตประจำปีการศึกษา 2556</t>
  </si>
  <si>
    <t xml:space="preserve">โครงการเตรียมความพร้อมอาจารย์ในการใช้หลักสูตรพยาบาล ศาสตรบัณฑิต (หลักสูตรปรับปรุงพ.ศ. 2556) </t>
  </si>
  <si>
    <t xml:space="preserve">โครงการการพัฒนาศักยภาพอาจารย์ในการจัดการเรียนการสอนที่เน้นผู้เรียนเป็นสำคัญและส่งเสริมการสร้างประสบการณ์จริงด้วยหัวใจความเป็นมนุษย์ </t>
  </si>
  <si>
    <t>โครงการการส่งเสริมศักยภาพนักศึกษาในการสอบขึ้นทะเบียนประกอบวิชาชีพ</t>
  </si>
  <si>
    <t>โครงการเสริมสร้างสมรรถนะผู้นำทางการพยาบาลเพื่อพัฒนาคุณภาพการจัดการศึกษา  ณ นครฮานอย  ประเทศเวียดนาม</t>
  </si>
  <si>
    <t>โครงการสัญจรความร่วมมือในการผลิตบัณฑิตพยาบาล วิทยาลัยพยาบาลบรมราชชนนี ราชบุรี</t>
  </si>
  <si>
    <t xml:space="preserve">โครงการอบรมหลักสูตรพัฒนาศักยภาพด้านการสอนสำหรับพยาบาลพี่เลี้ยง </t>
  </si>
  <si>
    <t>โครงการพัฒนา นวตกรรมการจัดการเรียนการสอน “Lead by Example”</t>
  </si>
  <si>
    <t>โครงการเตรียมภาษาอังกฤษสู่อาเซียนในการจัดการเรียนการสอนและการสอนทางการพยาบาล(Enhance English to ASEAN)</t>
  </si>
  <si>
    <t>โครงการประเมินผลการเรียนรู้ของนักศึกษาตามกรอบมาตรฐานคุณวุฒิระดับอุดมศึกษาสาขาพยาบาลศาสตร์</t>
  </si>
  <si>
    <t>โครงการการประเมินประสิทธิภาพการสอนของอาจารย์และสิ่งสนับสนุนการเรียนรู้</t>
  </si>
  <si>
    <t>โครงการการประเมินคุณภาพนักศึกษาและบัณฑิตตามมาตรฐานคุณวุฒิระดับปริญญาตรีสาขาพยาบาลศาสตร์ :การสอบรวบยอดทางการพยาบาล การสอบวัดความก้าวหน้าความรู้ทางการพยาบาล การสอบสมรรถนะชั้นปีและทักษะการปฏิบัติการพยาบาล</t>
  </si>
  <si>
    <t>โครงการการจัดทำข้อสอบอิเล็กทรอนิกส์ความรู้รวบยอดทางการพยาบาล</t>
  </si>
  <si>
    <t>โครงการพัฒนาสุขภาพผู้สูงอายุของชมรมพัฒนาสุขภาพผู้สูงอายุวิทยาลัยพยาบาลบรมราชชนนี ราชบุรี</t>
  </si>
  <si>
    <t>โครงการบูรณาการการจัดการเรียนการสอนกับกระบวนการวิจัย “พฤติกรรมการจัดการความเครียดของผู้สูงอายุในชุมชน  จังหวัดราชบุรี”</t>
  </si>
  <si>
    <t>15,000 บาท</t>
  </si>
  <si>
    <t>โครงการบูรณาการการจัดการเรียนการสอนกับการทำนุบำรุงศิลปะและวัฒนธรรม “มุฑิตาจิต เสริมสร้างวิถีชีวิตแบบไทย”</t>
  </si>
  <si>
    <t>โครงการบูรณาการการบริการวิชาการแก่สังคมกับการเรียนการสอนวิชาการพยาบาลมารดาทารกและการผดุงครรภ์   2   รุ่น 28</t>
  </si>
  <si>
    <t>โครงการวิจัยเรื่อง  พฤติกรรมการดูแลสุขภาพของผู้สูงอายุโรคความดันโลหิตสูง  ชมรมพัฒนาสุขภาพผู้สูงอายุวิทยาลัยพยาบาล  บรมราชชนนี ราชบุรี</t>
  </si>
  <si>
    <t xml:space="preserve">40,000  บาท </t>
  </si>
  <si>
    <t>โครงการวิจัยการส่งเสริมพัฒนาเด็กก่อนวัยเรียน วพบ.ราชบุรี</t>
  </si>
  <si>
    <t>40,000 บาท</t>
  </si>
  <si>
    <t>โครงการวิจัยในชั้นเรียนเรื่องการพัฒนากระบวนการคิดของนักศึกษา</t>
  </si>
  <si>
    <t>5000 บาท</t>
  </si>
  <si>
    <t>โครงการวิจัยในชั้นเรียนเรื่องการจัดการเรียนรู้แบบผสมผสานเพื่อเพิ่มคุณภาพนักศึกษา</t>
  </si>
  <si>
    <t>โครงการวิจัยในชั้นเรียนเรื่องผลการสอนแบบสะท้อนคิดต่อการพัฒนาความรู้ด้านการปฏิบัติการพยาบาลของนักศึกษาพยาบาล วิทยาลัยพยาบาลบรมราชชนนีราชบุรี</t>
  </si>
  <si>
    <t>โครงการวิจัยในชั้นเรียนเรื่อง“การพัฒนากระบวนการทำงานเป็นทีมในนักศึกษา วิทยาลัยพยาบาลบรมราชชนนีราชบุรี”</t>
  </si>
  <si>
    <t xml:space="preserve">15,000  บาท  </t>
  </si>
  <si>
    <t>โครงการการจัดการความรู้เรื่อง “เทคนิคการจัดการเรียนการสอนที่ส่งเสริมหัวใจความเป็นมนุษย์ให้กับนักศึกษาในภาควิชาการพยาบาลอนามัยชุมชนและจิตเวช”</t>
  </si>
  <si>
    <t>โครงการจัดทำสาระทบทวนวิชาการพยาบาลอนามัยชุมชนด้วยผังความคิด (Mind Map)</t>
  </si>
  <si>
    <t>50,000  บาท</t>
  </si>
  <si>
    <t>โครงการพัฒนาตำราเรื่องการพยาบาลในการดูแลมารดาและทารกที่มีปัญหาสุขภาพเนื่องจากการตั้งครรภ์ในทุกระยะของการคลอด ปีการศึกษา 2556</t>
  </si>
  <si>
    <t>50000 บาท</t>
  </si>
  <si>
    <t>โครงการสังเคราะห์งานวิจัยเรื่องการส่งเสริมการเลี้ยงลูกด้วยนมแม่ สำหรับหญิงตั้งครรภ์</t>
  </si>
  <si>
    <t>โครงการวิจัยในชั้นเรียนเรื่อง  การวิเคราะห์ปัจจัยที่มีผลต่อผลสัมฤทธิ์ของการเรียนในราย วิชาการพยาบาลมารดาทารกและการผดุงครรภ์</t>
  </si>
  <si>
    <t>โครงการวิจัยประเมินความพึงพอใจของผู้ใช้บัณฑิตต่อคุณภาพบัณฑิตพยาบาลวิทยาลัยพยาบาลบรมราชชนนี ราชบุรี</t>
  </si>
  <si>
    <t>โครงการวิจัยการประเมินความพึงพอใจของอาจารย์และนักศึกษาต่อการบริหารหลักสูตรพยาบาลศาสตรบัณฑิต             ปีการศึกษา 2555</t>
  </si>
  <si>
    <t>โครงการวิจัยการสร้างนวตกรรมการจัดการเรียนการสอน</t>
  </si>
  <si>
    <t>100,000 บาท</t>
  </si>
  <si>
    <t>โครงการเพิ่มพูนประสบการณ์วิชาชีพก่อนสำเร็จการศึกษา (Internship)</t>
  </si>
  <si>
    <t>โครงการพัฒนาหนังสือประสบการณ์การสอนบูรณาการด้วยหัวใจความเป็นมนุษย์</t>
  </si>
  <si>
    <t>179,400บาท</t>
  </si>
  <si>
    <t>โครงการวิจัยพัฒนารูปแบบการอบรมพัฒนากระบวนทัศน์ในการบริการด้วยหัวใจความเป็นมนุษย์</t>
  </si>
  <si>
    <t>450,000 บาท</t>
  </si>
  <si>
    <t>(จัดอบรม 2 รุ่น )</t>
  </si>
  <si>
    <t>โครงการวิจัยเรื่อง พฤติกรรมการให้การดูแลด้วยหัวใจของความเป็นมนุษย์ของนักศึกษาพยาบาล วิทยาลัยพยาบาลบรมราชชนนี ราชบุรี</t>
  </si>
  <si>
    <t>15,000  บาท</t>
  </si>
  <si>
    <t xml:space="preserve"> 1-1</t>
  </si>
  <si>
    <t>ปฐมนิเทศนักศึกษาใหม่ : ปรับเปลี่ยนเรียนรู้มุ่งสู่วิชาชีพพยาบาล (ดี สุข)</t>
  </si>
  <si>
    <t>ส่งเสริมการจัดกิจกรรมสโมสรนักศึกษาให้สอดคล้องกับคุณลักษณะบัณฑิตที่พึงประสงค์โดยบูรณาการกับพันธกิจด้านอื่นของวิทยาลัย (ดี  เก่ง สุข)</t>
  </si>
  <si>
    <t>ปัจฉิมนิเทศ : เสริมประสบการณ์วิชาการและวิชาชีพก่อนสำเร็จการศึกษา (เก่ง  ดี)</t>
  </si>
  <si>
    <t xml:space="preserve"> 1-2</t>
  </si>
  <si>
    <t xml:space="preserve">โครงการเสริมสร้างคุณธรรมจริยธรรมนักศึกษา </t>
  </si>
  <si>
    <t xml:space="preserve"> 1-3</t>
  </si>
  <si>
    <t>โครงการเตรียมความพร้อมนักศึกษาเข้าสู่ประชาคมอาเซียน</t>
  </si>
  <si>
    <t xml:space="preserve"> 1-4</t>
  </si>
  <si>
    <t>โครงการติดตามบัณฑิตสำนึกรักถิ่นเกิด</t>
  </si>
  <si>
    <t xml:space="preserve"> 1-5</t>
  </si>
  <si>
    <t xml:space="preserve">โครงการส่งเสริมคุณภาพชีวิต:บริหารจัดการการบริการที่เอื้อประโยชน์แก่นักศึกษาและศิษย์เก่า   </t>
  </si>
  <si>
    <t xml:space="preserve"> 1-6</t>
  </si>
  <si>
    <t>โครงการพัฒนาศักยภาพเชิงวิชาการและประสบการณ์วิชาชีพให้ศิษย์เก่า</t>
  </si>
  <si>
    <t xml:space="preserve"> 4-7</t>
  </si>
  <si>
    <t>โครงการทำนุบำรุงศิลปะและวัฒนธรรมและภูมิปัญญาท้องถิ่น</t>
  </si>
  <si>
    <t>การบริหารจัดการด้านทำนุบำรุงศิลปวัฒนธรรม และการส่งเสริมภูมิปัญญาท้องถิ่น</t>
  </si>
  <si>
    <t>กิจกรรมที่ 2 ดำรงเอกลักษณ์ไทยและอนุรักษ์วัฒนธรรมและภูมิปัญญาการแต่งกาย 8 ชนเผ่าของจังหวัดราชบุรี</t>
  </si>
  <si>
    <t>สืบสานเอกลักษณ์วิชาชีพ</t>
  </si>
  <si>
    <t>กิจกรรมที่4 พัฒนาศักยภาพนักศึกษาด้านดนตรีและนาฏศิลป์  และการใช้ภูมิปัญญาท้องถิ่นของไทย</t>
  </si>
  <si>
    <t xml:space="preserve"> 4-8</t>
  </si>
  <si>
    <t>โครงการบูรณาการงานทำนุบำรุงศิลปะและวัฒนธรรม :ส่งเสริมการใช้ภูมิปัญญาท้องถิ่นกับพันธกิจของวิทยาลัย</t>
  </si>
  <si>
    <t xml:space="preserve"> 4-9</t>
  </si>
  <si>
    <t>โครงการ BCNRครอบครัวคนดี   ชีวีพอเพียง</t>
  </si>
  <si>
    <t xml:space="preserve">กิจกรรมที่ 1 </t>
  </si>
  <si>
    <t>สร้างครอบครัวคนดี</t>
  </si>
  <si>
    <t xml:space="preserve">กิจกรรมที่  2  </t>
  </si>
  <si>
    <t xml:space="preserve">ครอบครัวคนดีสร้างสรรค์บริการด้วยหัวใจความเป็นมนุษย์เพื่อองค์กร /ชุมชน /สังคม </t>
  </si>
  <si>
    <t>งานยุทธ์</t>
  </si>
  <si>
    <t>โครงการพัฒนาความเชี่ยวชาญอาจารย์ของวิทยาลัยในด้านที่เป็น Excellent Center</t>
  </si>
  <si>
    <t>โครงการวิจัยสร้างองค์ความรู้เรื่องความเป็นเลิศทางวิชาการด้านการดูแลผู้ป่วยเรื้อรังและคนพิการ โดยใช้แนวคิดการดูแลด้วยหัวใจความเป็นมนุษย์</t>
  </si>
  <si>
    <t xml:space="preserve">378000 บาท </t>
  </si>
  <si>
    <t>โครงการวิจัยและพัฒนารูปแบบการบริหารจัดการองค์กรของ วพบ. ราชบุรี</t>
  </si>
  <si>
    <t>80,000 บาท</t>
  </si>
  <si>
    <t>โครงการวิจัยแนวทางการพัฒนากระบวนการดำเนินงานด้านการประกันคุณภาพการศึกษา ระดับประถมศึกษา</t>
  </si>
  <si>
    <t>30,000 บาท</t>
  </si>
  <si>
    <t>โครงการคลังความรู้สู่ชุมชน ดำเนินงานตามภารกิจของศูนย์การเรียนรู้เพื่อการดูแลคนพิการ (BCNR Learning Center for Community)</t>
  </si>
  <si>
    <t>โครงการอบรมเชิงปฏิบัติการหลักสูตรผู้ประเมินคุณภาพการศึกษาภายใน หลักสูตร 2</t>
  </si>
  <si>
    <t>โครงการ วิทยาลัยพยาบาลบรมราชชนนี ราชบุรี 1 ช่วย 9 ตามแนวทางสมศ.</t>
  </si>
  <si>
    <t>โครงการบริหารจัดการเชิงกลยุทธ์และพัฒนาผลลัพธ์การปฏิบัติงาน</t>
  </si>
  <si>
    <t>โครงการประเมินผลการบริหารงานวิทยาลัยตามหลักธรรมาภิบาล</t>
  </si>
  <si>
    <t xml:space="preserve">โครงการส่งเสริมนักศึกษาด้านการประกันคุณภาพ </t>
  </si>
  <si>
    <t>โครงการพัฒนาระบบและกลไกการประกันคุณภาพการศึกษาเพื่อรองรับการประเมินคุณภาพการศึกษา</t>
  </si>
  <si>
    <t>โครงการ ประชุมเชิงปฏิบัติการการประกันคุณภาพการศึกษาครบวงจร</t>
  </si>
  <si>
    <t>โครงการประชุมเชิงปฏิบัติการ “การพัฒนาผลการปฏิบัติราชการโดยการถ่ายทอดตัวบ่งชี้และเป้าหมายของวิทยาลัยสู่ระดับบุคคลตามอัตลักษณ์และบริบทของวิทยาลัย”</t>
  </si>
  <si>
    <t xml:space="preserve">โครงการพัฒนาประสิทธิภาพระบบ บริหารความเสี่ยงในองค์กร </t>
  </si>
  <si>
    <t>งานพัฒนาบุคุลากร</t>
  </si>
  <si>
    <t>โครงการพัฒนาสมรรถนะบุคลากรให้พร้อมต่อการขับเคลื่อนองค์กรสู่สถาบันการศึกษาพยาบาลชั้นนำ</t>
  </si>
  <si>
    <t>โครงการพัฒนาวัฒนธรรมองค์กรและส่งเสริมคุณธรรม จริยธรรม ให้บุคลากรทำงานอย่างมีคุณภาพและองค์กรมีความสุข</t>
  </si>
  <si>
    <t>โครงการส่งเสริมสุขภาพบุคลากรเพื่อเป็นแบบอย่างที่ดีด้านสุขภาพและเป็นต้นแบบองค์กรไร้พุง</t>
  </si>
  <si>
    <t>หลักสูตรการฝึกอบรมเฉพาะทางระยะสั้น สาขาเวชปฏิบัติทั่วไป(การรักษาโรคเบื้องต้น) รุ่นที่ 8 ประจำปีงบประมาณ 2556</t>
  </si>
  <si>
    <t>โครงการอบรมพัฒนาทักษะการบริหารจัดการผู้อำนวยการโรงพยาบาลส่งเสริมสุขภาพตำบล รุ่นที่ 4 ปีงบประมาณ 2556</t>
  </si>
  <si>
    <t>โครงการอบรมหลักสูตรผู้บริหารการสาธารณสุขระดับกลาง รุ่นที่ 27/2556</t>
  </si>
  <si>
    <t>โครงการบริหารจัดการและดำเนินการศูนย์การศึกษาต่อเนื่องสาขาพยาบาลศาสตร์</t>
  </si>
  <si>
    <t xml:space="preserve">โครงการพัฒนาศักยภาพด้านภาษาอังกฤษเพื่อการนำเสนอผล งานวิชาการในระดับนานาชาติ </t>
  </si>
  <si>
    <t>โครงการพัฒนาเพื่อยกระดับศักยภาพการปฏิบัติงานด้านการจัดการศึกษาพยาบาลเพื่อสร้างความพร้อมในการเข้าสู่ประชาคมอาเซียน</t>
  </si>
  <si>
    <t xml:space="preserve">โครงการพัฒนาศักยภาพด้านภาษาอังกฤษเพื่อการปฏิบัติงานในระดับสากล </t>
  </si>
  <si>
    <t>โครงการพัฒนาความร่วมมือทางวิชาการด้านการศึกษาพยาบาล</t>
  </si>
  <si>
    <t>โครงการสัมมนาทางวิชาการเรื่อง “การดูแลสุขภาวะชุมชนด้วยหัวใจความเป็นมนุษย์”</t>
  </si>
  <si>
    <t>โครงการวิจัยพัฒนาวัฒนธรรมในการทำงานด้วยสุนทรียสนทนาสู่ องค์กรแห่งความสุข</t>
  </si>
  <si>
    <t>1200000 บาท</t>
  </si>
  <si>
    <t>โครงการบูรณาการบริการวิชาการกับงานวิจัยเรื่องสมรรถนะในการปฏิบัติงานในบทบาทผู้บริหารสาธารณสุขระดับกลางของผู้ผ่านการอบรม ผบก.รุ่น 26</t>
  </si>
  <si>
    <t>25,000 บาท</t>
  </si>
  <si>
    <t>โครงการบูรณาการบริการวิชาการกับงานวิจัยเรื่องความรู้ เจตคติและสมรรถนะของผู้ผ่านการอบรมหลักสูตรการพยาบาลเฉพาะทางสาขาเวชปฏิบัติทั่วไป (การรักษาโรคเบื้องต้น) รุ่น 8</t>
  </si>
  <si>
    <t>และผู้นำชุมชน กรณีศึกษากลุ่มโซน สอ.</t>
  </si>
  <si>
    <t>และผู้นำชุมชน กรณีศึกษากลุ่มโซน เจดีย์หัก หินกอง น้ำพุห้วยหมู</t>
  </si>
  <si>
    <t>ห้วยไผ่ อ.เมือง จ.ราชบุรี</t>
  </si>
  <si>
    <t xml:space="preserve">และผู้นำชุมชน กรณีศึกษากลุ่มโซนบ้านญวน บางป่า พิกุลทอง </t>
  </si>
  <si>
    <t>สามเรือน อ.เมือง จ.ราชบุรี</t>
  </si>
  <si>
    <t xml:space="preserve">และผู้นำชุมชน กรณีศึกษากลุ่มโซน บ้านคูบัว เฉลิมพระเกียรติ </t>
  </si>
  <si>
    <t>ดอนตะโก ดอนแร่ อ่างทอง อ.เมือง จ. ราชบุรี</t>
  </si>
  <si>
    <t>การเคลื่อนไหวที่ส่งผลต่อคุณภาพชีวิต ถอดบทเรียนจากผู้พิการ</t>
  </si>
  <si>
    <t>ผู้ดูแลและผู้นำชุมชน กรณีศึกษากลุ่มโซน เกาะพับพลา หนองกลางนา</t>
  </si>
  <si>
    <t>เกาะลอย เขาแร้ง อ.เมือง จ.ราชบุรี</t>
  </si>
  <si>
    <t>วิจัย การพัฒนาการจัดการเรียนการสอนด้วยหัวใจของความเป็นมนุษย์</t>
  </si>
  <si>
    <t>วิชาปฎิบัติการพยาบาลครอบครัวชุมชน 2 วพบ. ราชบุรี</t>
  </si>
  <si>
    <t>วิจัย ผลการจัดการเรียนการสอนวิชาปฎิบัติการสร้างเสริมสุขภาพและ</t>
  </si>
  <si>
    <t>การป้องกันการเจ็บป่วยต่อการสร้างเสริมหัวใจของความเป็นมนุษย์</t>
  </si>
  <si>
    <t>ของนักศึกษาของนักศึกษาพยาบาล วพบ. ราชบุรี</t>
  </si>
  <si>
    <t>วิจัย ปัจจัยที่มีผลต่อผลสัมฤทธิ์ทางการเรียนของนักศึกษาที่มีผลการ</t>
  </si>
  <si>
    <t>เรียนต่ำกว่าเกณฑ์ของวพบ. ราชบุรี</t>
  </si>
  <si>
    <t>วิจัย การศึกษาการใช้โปรแกรมการสอนสุขภาพจิตแบบกลุ่มต่อ</t>
  </si>
  <si>
    <t>พฤติกรรมการดูแลตนเอง ของผู้ป่วยจิตเภท รพ. ราชบุรี</t>
  </si>
  <si>
    <t>โครงการพัฒนาวัตกรรมเพื่อการเพิ่มศักยภาพในการดูแลตนเอง ของ</t>
  </si>
  <si>
    <t>ผู้ป่วยโรคเบาหวานและความดันโลหิตสูง</t>
  </si>
  <si>
    <t>โครงการพัฒนาวัตกรรมภาพยนต์สั้นเลิกบุหรี่อยู่ที่ใจ ชีวีสดใสในชุมชน</t>
  </si>
  <si>
    <t>โครงการพัฒนาวัตกรรมเพลงลูกทุ่งไทย จูงใจเลิกบุหรี่</t>
  </si>
  <si>
    <t>โครงการพัฒนาวัตกรรมภาพยนต์สิ้นกล่องดวงใจต้านภัยบุหรี่ BCNR</t>
  </si>
  <si>
    <t>โครงการวิจัย เรื่อง การสัมผัสควันบุหรี่มือสองในครอบครัวสูบบุหรี่</t>
  </si>
  <si>
    <t>โครงการวิจัย เรื่อง ความต้องการของชุมชนในการจัดตั้งศูนย์พัฒนา</t>
  </si>
  <si>
    <t>การเรียนรู้ รณรงค์ไม่สูบบุหรี่</t>
  </si>
  <si>
    <t>โครงการ สถานศึกษาต้นแบบแก้ปัญหาบุหรี่กับสุขภาพบูรณาการกับ</t>
  </si>
  <si>
    <t>งานการเรียนการสอน งานกิจการและงานบริการวิชาการ</t>
  </si>
  <si>
    <t>โครงการบูรณาการ บริการวิชาการกับการเรียนการสอนรายวิชาปฎิบัติ</t>
  </si>
  <si>
    <t>การพยาบาลบุคคลที่มีปัญหาทางจิต (พย.1320) นักศึกษา พ. ชั้นปีที่ 3</t>
  </si>
  <si>
    <t>รุ่น 25 ภาคเรียนที่ 3 ปีการศึกษา 2552</t>
  </si>
  <si>
    <t>โครงการบริการวิชาการแก่สังคม เพื่อป้องกันแก้ไขปัญหาและส่งเสริม</t>
  </si>
  <si>
    <t>พัฒนาให้เกิดสิ่งที่ดีงามถูกต้องขึ้นในตัวเองและสังคมรวมถึงการให้</t>
  </si>
  <si>
    <t>ความรู้เรื่องพิษภัยบุหรี่และควันบุหรี่มือสอง</t>
  </si>
  <si>
    <t>วิจัย ผลการจัดการเรียนการสอนวิชาการพัฒนาบุคลิกภาพและวุฒิภาวะ</t>
  </si>
  <si>
    <t>ทางอารมณ์ต่อการจัดการกับความขัดแย้งทางอารมณ์ของนักศึกษา</t>
  </si>
  <si>
    <t>พยาบาลศาสตร์ชั้นหนึ่ง รุ่น 28/2 วพบ. ราชบุรี</t>
  </si>
  <si>
    <t>โครงการการพัฒนาพฤติกรรมการสื่อสารโดยใช้กระบวนการกลุ่มในวิชา</t>
  </si>
  <si>
    <t>การสื่อสารทางการพยาบาล</t>
  </si>
  <si>
    <t>โครงการวิจัยผลการจัดการเรียนการสอนแบบมีส่วนร่วมเรื่องกระบวน</t>
  </si>
  <si>
    <t>การพยาบาลอนามัยชุมชนในวิชาการพยาบาลครอบครัวและชุมชน 2</t>
  </si>
  <si>
    <t>นักศึกษา พยบ. รุ่น 25</t>
  </si>
  <si>
    <t>โครงการวิจัยพัฒนาสื่อการสอนหนังสืออิเลคทรอนิกส์ วิชาโภชนาการ</t>
  </si>
  <si>
    <t>โครงการวิจัยเรื่องการสร้างแบบวัดสมรรถนะชั้นปีของนักศึกษาพยาบาล</t>
  </si>
  <si>
    <t>หลักสูตรพยาบาล ศาสตรบัณฑิต</t>
  </si>
  <si>
    <t>โครงการวิจัย เรื่องความสัมพันธ์ระหว่างรูปแบบการเรียนกับผลการสอบ</t>
  </si>
  <si>
    <t>ขึ้นทะเบียนประกอบวิชาชีพการพยาบาลของนักศึกษาหลักสูตร</t>
  </si>
  <si>
    <t>พยาบาลศาสคร์บัณฑิต วิทยาลัยพยาบาลบรมราชชนนี ราชบุรี</t>
  </si>
  <si>
    <t>โครงการวิจัยเรื่อง ผลของการเตรียมการฝึกภาคปฎิบัติโดยใช้แนวคิด</t>
  </si>
  <si>
    <t>การสอบแบบบูรณาการเพื่อพัฒนานักศึกษาให้การดูแลผู้ป่วยด้วยหัวใจ</t>
  </si>
  <si>
    <t>ของความเป็นมนุษย์ในรายวิชาปฎิบัติการพยาบาลบุคคลที่มีปัญหา</t>
  </si>
  <si>
    <t>สุขภาพ 1 สำหรับนักศึกษา วพบ. ราชบุรี</t>
  </si>
  <si>
    <t>ผลการวิจัยไปใช้ในการปฎิบัติการพยาบาลต่อความสามารถและเจตคติ</t>
  </si>
  <si>
    <t>ในการปฎิบัติการพยาบาลวิชาปฎิบัติการพยาบาลบุคคลที่มีปัญหา</t>
  </si>
  <si>
    <t>สุขภาพ 1 ของนักศึกษาวิทยาลัยพยาบาลบรมราชชนนี ราชบุรี</t>
  </si>
  <si>
    <t>โครงการวิจัยเรื่องสร้างสื่อการเรียนการสอนอิเลคทรอนิคส์เพื่อพัฒนา</t>
  </si>
  <si>
    <t>ทักษะการคิดวิเคราะห์ในการทำข้อสอบวัดความรู้รวบยอดวิชาการ</t>
  </si>
  <si>
    <t>พยาบาลผู้ใหญ่</t>
  </si>
  <si>
    <t>โครงการวิจัยเรื่อง การประเมินผลการดำเนินงานสร้างเสริมสุขภาพ</t>
  </si>
  <si>
    <t>และป้องกันโรคในกลุ่มเป้าหมายของจังหวัดสุพรรณบุรี</t>
  </si>
  <si>
    <t>โครงการวิจัยเรื่อง การประเมินผลการดำเนินงานระบบหลักประกัน</t>
  </si>
  <si>
    <t>สุขภาพในระดับท้องถิ่น สนามชัย จ. สุพรรณบุรี</t>
  </si>
  <si>
    <t>โครงการวิจัยเรื่องการพัฒนาการจัดการเรียนการสอนเรื่องกฎหมายที่</t>
  </si>
  <si>
    <t>เกี่ยวข้องกับการประกอบวิชาชีพการพยาบาลของนักศึกษาพยาบาล</t>
  </si>
  <si>
    <t>โครงการวิจัย เรื่องการประเมินผลการดำเนินงานของศูนย์พัฒนาเด็ก</t>
  </si>
  <si>
    <t>ก่อนวัยเรียน วิทยาลัยพยาบาลบรมราชชนนี ราชบุรี</t>
  </si>
  <si>
    <t>โครงการวิจัยในชั้นเรียน เรื่องการประเมินการจัดการเรียนการสอนใน</t>
  </si>
  <si>
    <t xml:space="preserve">รายวิชาการพยาบาลบุคคลที่มีปัญหาสุขภาพ 2 </t>
  </si>
  <si>
    <t>รายวิชาการพยาบาลบุคคลที่มีปัญหาสุขภาพ 3</t>
  </si>
  <si>
    <t>โครงการวิจัยเรื่องการสร้างรูปแบบการวางแผนจำหน่ายผู้ป่วยเบาหวาน</t>
  </si>
  <si>
    <t>ที่มีแผลที่เท้าที่เข้ารับการรักษาในโรงพยาบาลราชบุรี</t>
  </si>
  <si>
    <t>โครงการการพัฒนาหนังสืออิเลคทรอนิกส์ เรื่องกายวิภาคศาสตร์ ของ</t>
  </si>
  <si>
    <t>ระบบหัวใจและหลอดเลือด และการวิภาคศาสตร์</t>
  </si>
  <si>
    <t>โครงการวิจัยเรื่อง การจัดการความรู้ทางการพยาบาลของนักศึกษา</t>
  </si>
  <si>
    <t>โครงการบริการวิชาการกับการจัดการเรียนการสอนรายวิชาปฎิบัติการ</t>
  </si>
  <si>
    <t>พยาบาลบุคคลที่มีปัญหาสุขภาพ 1 เรื่องการให้ความรู้ทางสุขภาพแก่</t>
  </si>
  <si>
    <t>ผู้ป่วยและญาติ โรงพยาบาลราชบุรี</t>
  </si>
  <si>
    <t>โครงการบริการวิชาการเชิงรุกด้านสุขภาพและสาธารณสุขสาธิตกิจกรรม</t>
  </si>
  <si>
    <t>ศูนย์เด็กเล็กน่าอยู่ ศูนย์พัฒนาเด็กก่อนวัยเรียนวิทยาลัยพยาบาล</t>
  </si>
  <si>
    <t>โครงการการบูรราการบริการวิชาการแก่สังคมกับการเรียนการสอน</t>
  </si>
  <si>
    <t>รายวิชาหลักการและเทคนิคการพยาบาลเรื่องการดูแลสุขภาพเบื้องต้น</t>
  </si>
  <si>
    <t>โครงการการผลิตนวตกรรมทางการพยาบาลในการเรียนการสอนราย</t>
  </si>
  <si>
    <t xml:space="preserve">วิชาหลักการและเทคนิคการพยาบาลของนักศึกษาพยาบาลศาสตร์ </t>
  </si>
  <si>
    <t>วพบ. ราชบุรี</t>
  </si>
  <si>
    <t>โครงการวิจัยการเรียนการสอน เรื่องการจัดการเรียนรู้ที่เน้นผู้เรียน</t>
  </si>
  <si>
    <t>เป็นสำคัญที่มุ่งเน้นการเรียนแบบมีส่วนร่วม โดยใช้กรณีศึกษา ในวิชา</t>
  </si>
  <si>
    <t>ประเมินสุขภาพของนักศึกษาพยาบาล</t>
  </si>
  <si>
    <t>โครงการบูรณาการบริการวิชาการกับการเรียนการสอน รายวิชากาย</t>
  </si>
  <si>
    <t>วิภาคและสรีรวิทยา 1 แก่นักเรียนโรงเรียนในเขต จังหวัดราชบุรี</t>
  </si>
  <si>
    <t>(การบูรณาการบริการวิชาการแก่ชุมชน)</t>
  </si>
  <si>
    <t xml:space="preserve"> 2-36</t>
  </si>
  <si>
    <t>โครงการวิจัย เรื่องการดำเนินงานสร้างเสริมสุขภาพและป้องกันโรคในกลุ่มเป้าหมายของ จ.กาญจนบุรี</t>
  </si>
  <si>
    <t xml:space="preserve"> 2-37</t>
  </si>
  <si>
    <t>โครงการวิจัย เรื่องการดำเนินงานสร้างเสริมสุขภาพและป้องกันโรคในกลุ่มเป้าหมายของ จ.สมุทรสาคร</t>
  </si>
  <si>
    <t xml:space="preserve"> 2-38</t>
  </si>
  <si>
    <t>โครงการวิจัย เรื่องการดำเนินงานสร้างเสริมสุขภาพและป้องกันโรคในกลุ่มเป้าหมายของ จ.นครปฐม</t>
  </si>
  <si>
    <t xml:space="preserve"> 2 -39</t>
  </si>
  <si>
    <t>โครงการวิจัย การประเมินผลดำเนินงานระบบหลักประกันสุขภาพในระดับท้องถิ่น เขต 5ราชบุรี</t>
  </si>
  <si>
    <t xml:space="preserve"> 2-40</t>
  </si>
  <si>
    <t>โครงการวิจัย การประเมินผลดำเนินงานระบบหลักประกันสุขภาพในระดับท้องถิ่น เขต 5ราชบุรี อบต.บ้านไร่ จ.ราชบุรี</t>
  </si>
  <si>
    <t xml:space="preserve"> 2-41</t>
  </si>
  <si>
    <t>โครงการวิจัย การประเมินผลดำเนินงานระบบหลักประกันสุขภาพในระดับท้องถิ่น เขต 5ราชบุรี อบต.หนองโพ จ.ราชบุรี</t>
  </si>
  <si>
    <t xml:space="preserve"> 2-42</t>
  </si>
  <si>
    <t>โครงการวิจัย การประเมินผลดำเนินงานระบบหลักประกันสุขภาพในระดับท้องถิ่น เขต 5ราชบุรี อบต.บางช้าง จ.นครปฐม</t>
  </si>
  <si>
    <t xml:space="preserve"> 2-43</t>
  </si>
  <si>
    <t>โครงการวิจัย การประเมินผลดำเนินงานระบบหลักประกันสุขภาพในระดับท้องถิ่น เขต 5ราชบุรี อบต.ดอนยายหนู จ.ประจวบฯ</t>
  </si>
  <si>
    <t xml:space="preserve"> 2-44</t>
  </si>
  <si>
    <t xml:space="preserve"> 2-45</t>
  </si>
  <si>
    <t>โครงการวิจัย ผลการพัฒนาศักยภาพครอบครัวเพื่อการพึ่งตนเองด้านสุขภาพ:การดูแลผู้ป่วยโรคเรื้อรัง</t>
  </si>
  <si>
    <t xml:space="preserve"> 2-46</t>
  </si>
  <si>
    <t>โครงการวิจัย เรื่องการพัฒนาตำราวิชการพยาบาลครอบครัวและชุมชน 1</t>
  </si>
  <si>
    <t xml:space="preserve"> 2-47</t>
  </si>
  <si>
    <t>โครงการวิจัยผลของการใช้กระบวนการจัดการความรู้ในรายวิชาการพยาบาลครอบครัวชุมช 1</t>
  </si>
  <si>
    <t xml:space="preserve"> 2-49</t>
  </si>
  <si>
    <t>โครงการวิจัยนำร่องเพื่อการทดลองจัดการเรียนการสอนการเรื่องการควบคุมยาสูบในหลักสูตรพยาบาลศาสตรบัณฑิตวิทยาลัย วพบ.ราชบุรี</t>
  </si>
  <si>
    <t xml:space="preserve"> 2-51</t>
  </si>
  <si>
    <t>โครงการการจัดการเรียนการสอนด้วยหัวใจความเห็นมุนษย์ รายวิฃากสนปฏิบัติการพยาบาลครอบครัวและชุมชน 2 วพบ.ราชบุรี</t>
  </si>
  <si>
    <t xml:space="preserve"> 2-52</t>
  </si>
  <si>
    <t>โครงการวิจัยผลการจัดการเรียนการสอน วิชาเวชปฏิบัติสร้างเสริมสุขภาพแลชะการป้องกันการเจ็บป่วนต่อการสร้างเสริมหัวใจของความเป็นมนุษย์ ของนศ วพบ.ราชบุรี</t>
  </si>
  <si>
    <t xml:space="preserve"> 2 -53</t>
  </si>
  <si>
    <t>อนุมัติ</t>
  </si>
  <si>
    <t>จำนวนเงินที่อนุมัติตามแผน</t>
  </si>
  <si>
    <t>จากงบประมาณแผ่นดิน</t>
  </si>
  <si>
    <t>จากเงินรายได้สถานศึกษา</t>
  </si>
  <si>
    <t>จำนวนเงินที่ใช้จ่ายจริง</t>
  </si>
  <si>
    <t xml:space="preserve">  1.1 ด้านการผลิตพยาบาล</t>
  </si>
  <si>
    <t>1.พันธกิจด้านผลิตพยาบาลและพัฒนาบุคลากรสาธารณสุข</t>
  </si>
  <si>
    <t xml:space="preserve">  1.2 ด้านพัฒนาบุคลากรสาธารณสุข</t>
  </si>
  <si>
    <t>พันธกิจของวิทยาลัย</t>
  </si>
  <si>
    <t>2.พันธกิจด้านวิจัย พัฒนาองค์ความรู้ และวัตกรรมด้านสุขภาพ</t>
  </si>
  <si>
    <t>3.พันธกิจด้านบริการวิชาการสุขภาพแก่ชุมชนและสังคม</t>
  </si>
  <si>
    <t>4.พันธกิจด้านทำนุบำรุงศิลปะและวัฒนธรรม ส่งเสริมการใช้ภูมิปัญญาท้องถิ่นในการดูแลสุขภาวะชุมชน</t>
  </si>
  <si>
    <t>ปี 2554</t>
  </si>
  <si>
    <t xml:space="preserve">โครงการบริการวิชาการด้านสุขภาพเพื่อเสริมสร้างความเข้มแข็งชุมชนตำบลดอนตะโก ภายใต้แนวคิดครอบครัวเดียวกันและการบริการด้วยหัวใจความเป็นมนุษย์ </t>
  </si>
  <si>
    <t>โครงการตลาดนัดสุขภาพ</t>
  </si>
  <si>
    <t>โครงการพัฒนาระบบและกลไกการบริการวิชาการแก่สังคมและชุมชน</t>
  </si>
  <si>
    <t>โครงการวิจัย เรื่องการสัมผัสควันบุหรี่มือสองในครอบครัวสูบบุหรี่</t>
  </si>
  <si>
    <t xml:space="preserve"> 2-61</t>
  </si>
  <si>
    <t>ตาราง    การจัดสรรงบประมาณและการใช้จ่ายงบประมาณตามภารกิจหลัก ประจำปีงบประมาณ 2553-2556</t>
  </si>
  <si>
    <t>5.ด้านบริหารจัดการและพัฒนาสถาบัน</t>
  </si>
  <si>
    <t xml:space="preserve"> 1. งบบุคลากร</t>
  </si>
  <si>
    <t xml:space="preserve"> 2. งบดำเนินการเพื่อการบริหารจัดการและพัฒนาองค์กร</t>
  </si>
  <si>
    <t>จำนวนเงินที่ได้รับอนุมัติตามแผน</t>
  </si>
  <si>
    <t>โครงการประชุมเชิงปฏิบัติการพัฒนาศักยภาพการบริหารจัดการในระบบหลักประกันสุขภาพระดับคู่สัญญาบริการ (CUP manager) กับการพัฒนางานปฐมภูมิ</t>
  </si>
  <si>
    <t>โครงการวิทยาลัยพยาบาลนำร่องจัดตั้งศูนย์การเรียนรู้รณรงค์ไม่สูบบุหรี่ ระยะที่ 2</t>
  </si>
  <si>
    <t xml:space="preserve">เพิ่มไม่รวมใด ๆ </t>
  </si>
  <si>
    <t>การพัฒนาคู่มือการส่งเสริมการเลี้ยงลูกด้วยนมแม่ สำหรับหญิงตั้งครรภ์</t>
  </si>
  <si>
    <t>24220 บาท</t>
  </si>
  <si>
    <t>พฤติกรรมการสร้างเสริมสุขภาพด้านการออกกำลังกายของผู้สูงอายุในชุมชน จังหวัดราชบุรี</t>
  </si>
  <si>
    <t>23460 บาท</t>
  </si>
  <si>
    <t>กระบวนการมีส่วนร่วมของกลุ่มเยาวชนและเครือข่ายชุมชนเพื่อการสร้างเสริมสุขภาพกรณีศึกษาตำบลท่าราบ อ.เมือง จ.ราชบุรี</t>
  </si>
  <si>
    <t>34000 บาท</t>
  </si>
  <si>
    <t>การรับรู้บทบาทของผู้บริหารการพยาบาลตามการสะท้อนของนักศึกษาพยาบาล (โครงการต่อเนื่อง ปีงบประมาณ 2555-2556)</t>
  </si>
  <si>
    <t>43100 บาท</t>
  </si>
  <si>
    <t>การวิจัยเชิงปฏิบัติการเพื่อเตรียมความพร้อมทางด้านการแทพย์และสาธารณสุขในการช่วยเหลือผู้ประสบภัยน้ำท่วมกรณีศึกษา จังหวัดราชบุรี</t>
  </si>
  <si>
    <t>25200 บาท</t>
  </si>
  <si>
    <t>การสัมผัสควันบุหรี่มือสองในครอบครัวสูบบุหรี่</t>
  </si>
  <si>
    <t>30005 บาท</t>
  </si>
  <si>
    <t xml:space="preserve">ความเครียดและการจัดการความเครียดของผู้ดูแลผู้ป่วยที่มีเลือดออกในสมองที่ได้รับการรักษาที่โรงพยาบาลราชบุรี </t>
  </si>
  <si>
    <t>16321 บาท</t>
  </si>
  <si>
    <t xml:space="preserve">คุณภาพชีวิตของนักศึกษาพยาบาล วพบ.ราชบุรี </t>
  </si>
  <si>
    <t>23241 บาท</t>
  </si>
  <si>
    <t>การดำรงชีวิตอิสระของคนพิการทางกายและการเคลื่อนไหวที่ส่งผลต่อการดำรงชีวิตกรณีศึกษาตำบลคุ้งน้ำวนและตำบลคุ้งกระถิน อำเภอเมือง จ.ราชบุรี</t>
  </si>
  <si>
    <t>16080 บาท</t>
  </si>
  <si>
    <t>เจตคติของนักศึกษาพยาบาลที่มีต่อคนพิการ</t>
  </si>
  <si>
    <t>37810 บาท</t>
  </si>
  <si>
    <t>ผลลัพธ์ของการจัดการเรียนการสอนแบบบูรณาการเพื่อพัฒนานักศึกษาในการบริการสุขภาพด้วยหัวใจความเป็นมนุษย์ของผู้สำเร็จการศึกษาปีการศึกษา 2553 วพบ.ราชบุรี</t>
  </si>
  <si>
    <t>44000 บาท</t>
  </si>
  <si>
    <t>ลักษณะคุณธรรมของนักศึกษาพยาบาลวิทยาลัยพยาบาลบรมราชชนนี ราชบุรี</t>
  </si>
  <si>
    <t>20170 บาท</t>
  </si>
  <si>
    <t>การประเมินผลโครงการพัฒนาศักยภาพแกนนำอาสาสมัครสาธารณสุข ประจำหมู่บ้านในการดูแลด้านสังคมจิตใจของคนพิการ ตำบลคูบัว จังหวัดราชบุรี</t>
  </si>
  <si>
    <t>71140 บาท</t>
  </si>
  <si>
    <t>ประเมินความพึงพอใจของผู้ใช้บัณฑิตต่อคุณภาพบัณฑิตวิทยาลัยพยาบาลบรมราชชนนี ราชบุรี ปีการศึกษา 2553 (แผน 18000)</t>
  </si>
  <si>
    <t>7880 บาท</t>
  </si>
  <si>
    <t>ผลของบันทึกความดีต่อการคิดเชิงบวกของนักศึกษาพยาบาลที่ฝึกภาคปฏิบัติรายวิชาปฏิบัติการพยาบาลบุคคลที่มีปัญหาสุขภาพ 3 ปีการศึกษา 2554</t>
  </si>
  <si>
    <t>7353 บาท</t>
  </si>
  <si>
    <t xml:space="preserve">ผลสัมฤทธิ์ของการบูรณาการบริการวิชาการแก่สังคมกับการจัดการเรียนการสอนในโครงการเสริมสร้างทักษะชีวิตเด็กและวัยรุ่นในโรงเรียนเพื่อป้องกันปัญหาทางเพศ วิทยาลัยพยาบาลบรมราชชนนี ราชบุรี </t>
  </si>
  <si>
    <t>7975 บาท</t>
  </si>
  <si>
    <t>ปีงบประมาณ 2545</t>
  </si>
  <si>
    <t>ปีงบประมาณ 2546</t>
  </si>
  <si>
    <t>ปีงบประมาณ 2547</t>
  </si>
  <si>
    <t>ปีงบประมาณ 2548</t>
  </si>
  <si>
    <t>ปีงบประมาณ 2549</t>
  </si>
  <si>
    <t>ปีงบประมาณ 2550</t>
  </si>
  <si>
    <t>ปีงบประมาณ 2551</t>
  </si>
  <si>
    <t>ปีงบประมาณ 2552</t>
  </si>
  <si>
    <t>ปีงบประมาณ 2553</t>
  </si>
  <si>
    <t>ปีงบประมาณ 2554</t>
  </si>
  <si>
    <t>จำนวนเงินที่</t>
  </si>
  <si>
    <t>ร้อยละ</t>
  </si>
  <si>
    <t>ที่ได้รับอนุมัติ</t>
  </si>
  <si>
    <t>ที่ใช้จ่าย</t>
  </si>
  <si>
    <t>7.เงินสนับสนุนจากองค์กรภายนอก</t>
  </si>
  <si>
    <t>ปีงบประมาณ 2556</t>
  </si>
  <si>
    <t>ตาราง</t>
  </si>
  <si>
    <t xml:space="preserve">งบประมาณตามที่ได้รับอนุมัติและการใช้จ่ายประจำปีงบประมาณ  </t>
  </si>
  <si>
    <t>ปะจำปีงบประมาณ 2555</t>
  </si>
  <si>
    <t xml:space="preserve">งบประมาณหมวดต่าง ๆ </t>
  </si>
  <si>
    <t>จำนวนเงินที่จ่าย</t>
  </si>
  <si>
    <t>ณ 30กย.54</t>
  </si>
  <si>
    <t>ณ 30 มิย.2555</t>
  </si>
  <si>
    <t>1. หมวดเงินเดือนและค่าจ้างฯ</t>
  </si>
  <si>
    <t>2. หมวดค่ตอบแทน ค่าใช้สอย</t>
  </si>
  <si>
    <t xml:space="preserve">    และค่าวัสดุ</t>
  </si>
  <si>
    <t>3. หมวดค่าสาธารณูปโภค</t>
  </si>
  <si>
    <t>4 หมวดค่าครุภัณฑ์ที่ดินและ</t>
  </si>
  <si>
    <t xml:space="preserve">   สิ่งก่อสร้าง</t>
  </si>
  <si>
    <t>5. เงินอุดหนุน</t>
  </si>
  <si>
    <t>6. รายจ่ายอื่น</t>
  </si>
  <si>
    <t>8.เงินสนับสนุนงานวิจัยจาก</t>
  </si>
  <si>
    <t>จากองค์กรอื่น</t>
  </si>
  <si>
    <t>ตาราง  ยอดรายรับ - จ่าย เงินบำรุงวิทยาลัย ฯ ประจำปีงบประมาณ 2553-2555</t>
  </si>
  <si>
    <t>ปีงบประมาณ</t>
  </si>
  <si>
    <t xml:space="preserve">ปีงบประมาณ 2554 </t>
  </si>
  <si>
    <t>มูลค่าสินทรัพย์ถาวร ต่อนักศึกษาเต็มเวลาเทียบเท่า</t>
  </si>
  <si>
    <t>ประจำปี 2545</t>
  </si>
  <si>
    <t>ต่อจำนวนนักศึกษา</t>
  </si>
  <si>
    <t>ครุภัณฑ์และอุปกรณ์  สุทธิ</t>
  </si>
  <si>
    <t>อาคารและสิ่งก่อสร้าง สุทธิ</t>
  </si>
  <si>
    <t>ราคาที่ดิน</t>
  </si>
  <si>
    <t>รวมมูลค่าสินพรัพย์ถาวรของวพบ.ปี 2545</t>
  </si>
  <si>
    <t>ประจำปี 2546</t>
  </si>
  <si>
    <t>รวมมูลค่าสินพรัพย์ถาวรของวพบ.ปี 2546</t>
  </si>
  <si>
    <t>ประจำปี 2547</t>
  </si>
  <si>
    <t>รวมมูลค่าสินพรัพย์ถาวรของวพบ.ปี 2547</t>
  </si>
  <si>
    <t>ประจำปี 2548</t>
  </si>
  <si>
    <t>รวมมูลค่าสินพรัพย์ถาวรของวพบ.ปี 2548</t>
  </si>
  <si>
    <t>เงินงบประมาณแผ่นดินประจำปีงบประมาณ  2546</t>
  </si>
  <si>
    <t>ประมาณการรายรับประจำปีงบประมาณ 2553</t>
  </si>
  <si>
    <t>ประมาณการรายรับ</t>
  </si>
  <si>
    <t>ประมาณการรายจ่าย</t>
  </si>
  <si>
    <t xml:space="preserve">งบประมาณงบบุคลากร  </t>
  </si>
  <si>
    <t>งบประมาณดำเนินการสาธารณูปโภค</t>
  </si>
  <si>
    <t>งบประมาณเงินอุดหนุน</t>
  </si>
  <si>
    <t>เงินยอดยกมาจากปีก่อน</t>
  </si>
  <si>
    <t>ประมาณเงินบำรุงการศึกษา</t>
  </si>
  <si>
    <t>ประมาณการรายรับเงินทุนของนักศึกษา</t>
  </si>
  <si>
    <t>งบจากหน่วยงานภายนอก</t>
  </si>
  <si>
    <t>งบรายได้จากการรับลงทะเบียน</t>
  </si>
  <si>
    <t xml:space="preserve">งบกลาง </t>
  </si>
  <si>
    <t xml:space="preserve">หมายเหตุ  การดำเนินงานตามแผนงานโครงการ คำนึงถึงประโยชน์องค์กร หากสามารถประหยัดได้ร้อยละ 10 </t>
  </si>
  <si>
    <t xml:space="preserve">จะส่งผลต่อเงินเหลือจ่ายของหน่วยงาน ที่กำหนดเกณฑ์ไว้ที่ระหว่างร้อยละ 10-15  </t>
  </si>
  <si>
    <t xml:space="preserve">เงินบำรุงการศึกษา จะนำไปคำนวณค่าใช้จ่ายในการพัฒนาบุคลากร เพื่อไปต่างประเทศ </t>
  </si>
  <si>
    <t>เงินงบประมาณแผ่นดินประจำปีงบประมาณ  2552</t>
  </si>
  <si>
    <t xml:space="preserve">    และค่าวัสดุ (ค่าใช้จ่ายดำเนินการ)</t>
  </si>
  <si>
    <t>โครงการวิจัยพัฒนาสื่อการรียน เรื่อง การพยาบาลมารดาทารกในระยะตั้งครรภ์ ระยคลอดและหลังคลอด ระยะที่ 1.1 ปีการศึกษา 2553 สูตศาสตร์ปกติ</t>
  </si>
  <si>
    <t xml:space="preserve"> 2-82</t>
  </si>
  <si>
    <t xml:space="preserve"> 2 - 83</t>
  </si>
  <si>
    <t>โครงการพัมนาติดตามและประเมินผลการดำเนินงานศูนย์การเรียนรู้ การเลี้ยงลูกด้วยนมแม่ ระยะปีการศึกษา 2552 (ปีงบประมาณ 2553)</t>
  </si>
  <si>
    <t xml:space="preserve"> 3-86</t>
  </si>
  <si>
    <t>โครงการพัมนาศักยภาพด้านภาษาเพื่อการปฏิบัติงานด้านการสอน การวิจัยและการสื่อสาร 1.1 กิจกรรมการพัฒนาศักยภาพด้านภาษาอังกฤษเพื่อการปฏิบัติงานและการสอน</t>
  </si>
  <si>
    <t xml:space="preserve"> 3-87</t>
  </si>
  <si>
    <t>โครงการอบรมเชิงปฎิบัติการ เพื่อพัฒนาโครงการวิจัย ระยะที่ 1</t>
  </si>
  <si>
    <t xml:space="preserve"> 3-88</t>
  </si>
  <si>
    <t xml:space="preserve">โครงการอบรมเชิงปฎิบัติการ เพื่อพัฒนาโครงการวิจัย </t>
  </si>
  <si>
    <t xml:space="preserve"> 3-89</t>
  </si>
  <si>
    <t xml:space="preserve"> 3-90</t>
  </si>
  <si>
    <t xml:space="preserve"> 3-91</t>
  </si>
  <si>
    <t>โครงการ พัฒนาสมรรถนะอาจารย์ในการผลิตและพัฒนาสื่ออิเล็คทรอนิกส์แบบมัลติมีเดีย</t>
  </si>
  <si>
    <t>การพัฒนาศักยภาพอาจารย์ด้านการเรียนการสอน การวัด และประเมินผลการศึกษา NQF</t>
  </si>
  <si>
    <t xml:space="preserve"> 3-92</t>
  </si>
  <si>
    <t xml:space="preserve"> 3-93 </t>
  </si>
  <si>
    <t>โครงการพัมนาบุคลากรด้านการนำการบริความเสี่ยงมาใช้กระบวนการบริหารการศึกษา</t>
  </si>
  <si>
    <t>โครงการ สร้างกระบวนทัศน์และพัฒนาวัฒนธรรมองค์กรเพื่อให้บุคคลการทำงานอย่างมีคุณภาพและองค์กรมีความสุขระยะที่ 1</t>
  </si>
  <si>
    <t xml:space="preserve"> 3-94</t>
  </si>
  <si>
    <t>งบ สปสช.   881,034</t>
  </si>
  <si>
    <t>งบ สบช.  90 000</t>
  </si>
  <si>
    <t xml:space="preserve"> 2-96</t>
  </si>
  <si>
    <t xml:space="preserve"> 2-95</t>
  </si>
  <si>
    <t>การสนับสนุนการเผยแพร่และใช้ประโยชน์จากผลงานวิจัยผลงานวิชาการและนวตกรรม</t>
  </si>
  <si>
    <t xml:space="preserve"> 2-97</t>
  </si>
  <si>
    <t xml:space="preserve"> 2-100</t>
  </si>
  <si>
    <t xml:space="preserve"> 2-101</t>
  </si>
  <si>
    <t>วิจัย เรื่อง การประเมินผลการดำเนินงานสร้างสุขภาพและป้องกันโรคในกลุ่มเป้าหมายของ สปสช. เขต 5</t>
  </si>
  <si>
    <t xml:space="preserve"> 2-102</t>
  </si>
  <si>
    <t xml:space="preserve"> 2-103</t>
  </si>
  <si>
    <t>โครงการบริการวิชาการเชิงรุกด้านสุขภาพและสาธารณสุขสาธิตกิจกรรมที่ 1</t>
  </si>
  <si>
    <t>หลักสุตรเวชปฎิบัติทั่วไป รุ่น 7/53</t>
  </si>
  <si>
    <t>หลักสูตรผู้บริหารการสาธารณสุขระดับกลาง 24/2553</t>
  </si>
  <si>
    <t>หลักสูตรพัฒนาทักษะการบริหารจัดการผู้อำนวยการโรงพยาบาลส่งเสริมสุขภาพตำบล</t>
  </si>
  <si>
    <t>หลักสูตรผู้บริหารการสาธารณสุขระดับต้น  รุ่น 20/2553</t>
  </si>
  <si>
    <t>กิจกรรม บริการวิชาการสัญจร</t>
  </si>
  <si>
    <t>กิจกรรม ค่ายศิลปะพัมนาความฉลาดทางอารมณ์ ค่า EQ</t>
  </si>
  <si>
    <t>กิจกรรม ค่ายเยาวชนรุ่นใหม่ใส่ในสุขภาพ (พยาบาลจิ๋ว)</t>
  </si>
  <si>
    <t>กิจกรรม ค่ายเยาวชนพัฒนาด้านภาษาอังกฤษ English for fun</t>
  </si>
  <si>
    <t xml:space="preserve">  2-132</t>
  </si>
  <si>
    <t xml:space="preserve"> 2-158</t>
  </si>
  <si>
    <t>ประชุมวิชาการประจำปีเรื่องปฎิบัติการพยาบาลอย่างไรไม่ให้ถูกฟ้องและร้องเรียน</t>
  </si>
  <si>
    <t xml:space="preserve"> 2-159</t>
  </si>
  <si>
    <t xml:space="preserve"> 2-160</t>
  </si>
  <si>
    <t xml:space="preserve">  2-161</t>
  </si>
  <si>
    <t xml:space="preserve"> 2-162</t>
  </si>
  <si>
    <t xml:space="preserve"> 1-119</t>
  </si>
  <si>
    <t>โครงการ แนวทางการสร้างสรรค์ผลงานวิชาการเพื่อพัฒนาวิชาชีพการพยาบาล</t>
  </si>
  <si>
    <t xml:space="preserve"> 1-120</t>
  </si>
  <si>
    <t>โครงการประชุมวิชาการเรื่องการสร้างสรรค์งานวิจัยจากงานประจำเพื่อพัฒนาวิชาชีพการพยาบาล</t>
  </si>
  <si>
    <t>โครงการบริการพยาบาลด้วยหัวใจของความเป็นมนุษย์ (บริการศิษย์สัญจร)</t>
  </si>
  <si>
    <t xml:space="preserve"> 1-121</t>
  </si>
  <si>
    <t xml:space="preserve"> 1-122</t>
  </si>
  <si>
    <t>โครงการเตรียมความพร้อมและพัฒนาแนวปฎิบัติที่ดีเพื่อผลสัมฤทธิ์ในการสอบขึ้นทะเบียนรับใบอนุญาตประกอบวิชาชีพประจำปี 2553</t>
  </si>
  <si>
    <t>โครงการพัฒนาศักยภาพให้มีคุณลักษณะบัณฑิตที่พึงประสงค์ตามกรอบมาตรฐานคุณวุฒิระดับอุดมศึกษา (กิจกรรมที่ 1ปฐมนิเทศนักศึกษาใหม่)</t>
  </si>
  <si>
    <t>กิจกรรม 2 จัดบริการสิ่งอำนวยความสะดวกที่เอื้อต่อการพัฒนาการเรียนรู้ของนักศึกษา</t>
  </si>
  <si>
    <t>กิจกรรมที่ 3 ส่งเสริมการจัดกิจกรรมสโมสรนักศึกษาให้สอดคล้องกับคุณลักษณะที่พึงประสงค์</t>
  </si>
  <si>
    <t xml:space="preserve"> 3-123</t>
  </si>
  <si>
    <t xml:space="preserve"> 2-125</t>
  </si>
  <si>
    <t xml:space="preserve"> 2-126</t>
  </si>
  <si>
    <t>โครงการวิจัย เรื่อง ประเมินความพึงพอใจของนักศึกษาต่อการจัดบริการที่เอื้อต่อการพัฒนาคุณภาพชีวิตของนักศึกษา</t>
  </si>
  <si>
    <t xml:space="preserve"> 2-127</t>
  </si>
  <si>
    <t>โครงการจัดการความรู้เรื่องแนวปฎิบัติที่ดี ของการบูรณาการทำนุบำรุงศิลปวัฒนธรรมกับการสอน การบริการวิชาการและการวิจัย</t>
  </si>
  <si>
    <t xml:space="preserve"> 2-128</t>
  </si>
  <si>
    <t>โครงการ BCNR ร่วมใจรับใช้สังคม พัฒนาจิตอาสา สร้างสุขภาวะพอเพียง (บูรณาการงานกิจการนักศึกษา งานการสอนงานบริการวิชาการ และงานวิจัย)</t>
  </si>
  <si>
    <t xml:space="preserve"> 2-129</t>
  </si>
  <si>
    <t>โครงการอนุรักษ์พัฒนา/สร้างเสริมเอกลักษณ์ศิลปวัฒนธรรมและส่งเสริมประชาธิปไตย ภายใต้แนวคิดปรัชญาเศรษฐกิจพอเพียง</t>
  </si>
  <si>
    <t xml:space="preserve"> 3-130</t>
  </si>
  <si>
    <t>กิจกรรมที่ 1 สนับสนุนให้ทุกคนในองค์กรเข้าร่วมกิจกรรมทำนุบำรุงศิลปวัฒนธรรม และสิ่งเสริมประชาธิปไตย</t>
  </si>
  <si>
    <t>กิจกรรมที่ 3 พัฒนาศักยภาพนักศึกษาด้านการอนุรักษ์และส่งเสิรมศิลปวัฒนธรรม</t>
  </si>
  <si>
    <t>กิจกรรมที่ 4 สนับสนุนให้ทุกคนในองค์กรแสดงเอกลักษณ์ไทยและวัฒนธรรมขององค์การในด้านการปรากฎกายการทำงานและการดำรงชีวิต</t>
  </si>
  <si>
    <t xml:space="preserve"> 3-131</t>
  </si>
  <si>
    <t>โครงการส่งเสริม/พัฒนา คุณธรรมจริยธรรมและจรรยาบรรณวิชาชีพบุคลากรของวิทยาลัยพยาบาลบรมราชชนนี ราชบุรี</t>
  </si>
  <si>
    <t xml:space="preserve"> 3-109</t>
  </si>
  <si>
    <t xml:space="preserve"> 3-110</t>
  </si>
  <si>
    <t xml:space="preserve"> 3-111</t>
  </si>
  <si>
    <t xml:space="preserve"> 3-112</t>
  </si>
  <si>
    <t xml:space="preserve"> 3-113</t>
  </si>
  <si>
    <t xml:space="preserve"> 3-114</t>
  </si>
  <si>
    <t xml:space="preserve"> 3-115</t>
  </si>
  <si>
    <t xml:space="preserve"> 1-104</t>
  </si>
  <si>
    <t xml:space="preserve"> 3-116</t>
  </si>
  <si>
    <t xml:space="preserve"> 3-117</t>
  </si>
  <si>
    <t xml:space="preserve"> 3-118</t>
  </si>
  <si>
    <t xml:space="preserve"> 1-105</t>
  </si>
  <si>
    <t xml:space="preserve"> 1-106</t>
  </si>
  <si>
    <t xml:space="preserve"> 1-107</t>
  </si>
  <si>
    <t xml:space="preserve"> 2-108</t>
  </si>
  <si>
    <t xml:space="preserve"> 1-10</t>
  </si>
  <si>
    <t xml:space="preserve"> 1-11</t>
  </si>
  <si>
    <t xml:space="preserve"> 1-12</t>
  </si>
  <si>
    <t xml:space="preserve"> 1-133</t>
  </si>
  <si>
    <t xml:space="preserve"> 1-134</t>
  </si>
  <si>
    <t xml:space="preserve"> 1-136</t>
  </si>
  <si>
    <t xml:space="preserve"> 2-17</t>
  </si>
  <si>
    <t xml:space="preserve"> 2-20</t>
  </si>
  <si>
    <t xml:space="preserve"> 2-21</t>
  </si>
  <si>
    <t xml:space="preserve"> 2-22</t>
  </si>
  <si>
    <t xml:space="preserve"> 2-23</t>
  </si>
  <si>
    <t xml:space="preserve"> 2-24</t>
  </si>
  <si>
    <t xml:space="preserve"> 2-25</t>
  </si>
  <si>
    <t xml:space="preserve"> 2-26</t>
  </si>
  <si>
    <t xml:space="preserve"> 2-29</t>
  </si>
  <si>
    <t xml:space="preserve"> 2-32</t>
  </si>
  <si>
    <t xml:space="preserve"> 2-35</t>
  </si>
  <si>
    <t xml:space="preserve"> 2-143</t>
  </si>
  <si>
    <t xml:space="preserve"> 2-144</t>
  </si>
  <si>
    <t xml:space="preserve"> 2-147</t>
  </si>
  <si>
    <t xml:space="preserve"> 2-151</t>
  </si>
  <si>
    <t>ใช้จริงรวม</t>
  </si>
  <si>
    <t>สร้างเสริมคุณธรรมพื้นฐานด้วยกีฬาเครือข่าย</t>
  </si>
  <si>
    <t>โครงการบริการวิชาการเชิงรุกด้านสุขภาพโครงการบริการวิชาการเชิงรุกด้านสุขภาพ
กิจกรรมที่ 4 แสวงหาและสร้างเครือข่ายศูนย์บริการวิชาการ
4.4  โครงการบริการวิชาการแก่สังคม"การบันทึกทางการพยาบาลโดยบูรณาการแนวคิดการใช้หลักฐานเชิงประจักษ์"</t>
  </si>
  <si>
    <t>โครงการบริการวิชาการเชิงรุกด้านสุขภาพ
กิจกรรมที่  5  บริหารจัดการและดำเนินการศูนย์การศึกษาต่อเนื่องสาขาพยาบาลศาสตร์</t>
  </si>
  <si>
    <t>โครงการพัฒนาสมรรถนะบุคลากรให้พร้อมต่อการนำองค์กรสู่สถาบันการศึกษาพยาบาลชั้นนำโครงการพัฒนาสมรรถนะบุคลากรให้พร้อมต่อการนำองค์กรสู่สถาบันการศึกษาพยาบาลชั้นนำ
กิจกรรมที่  1  พัฒนาระบบบริหารทรัพยากรบุคคล
1.1  ทบทวนข้อมูการบริหารทรัพยากรบุคคลและพัฒนาคู่มือการบริหารทรัพยากรบุคคลและคู่มือกำหนดสมรรถนะบุคลากรของวิทยาลัย</t>
  </si>
  <si>
    <t>โครงการพัฒนาสมรรถนะบุคลากรให้พร้อมต่อการนำองค์กรสู่สถาบันการศึกษาพยาบาลชั้นนำโครงการพัฒนาสมรรถนะบุคลากรให้พร้อมต่อการนำองค์กรสู่สถาบันการศึกษาพยาบาลชั้นนำ
กิจกรรมที่  1  พัฒนาระบบบริหารทรัพยากรบุคคล
1.2  จัดทำแผนบริหารทรัพยากรบุคคล</t>
  </si>
  <si>
    <t>โครงการพัฒนาสมรรถนะบุคลากรให้พร้อมต่อการนำองค์กรสู่สถาบันการศึกษาพยาบาลชั้นนำโครงการพัฒนาสมรรถนะบุคลากรให้พร้อมต่อการนำองค์กรสู่สถาบันการศึกษาพยาบาลชั้นนำ
กิจกรรมที่  1  พัฒนาระบบบริหารทรัพยากรบุคคล
1.3  ดำเนินการส่งเสริมพัฒนาสมรรถนะบุคลากรตามแผน</t>
  </si>
  <si>
    <t>โครงการพัฒนาสมรรถนะบุคลากรให้พร้อมต่อการนำองค์กรสู่สถาบันการศึกษาพยาบาลชั้นนำโครงการพัฒนาสมรรถนะบุคลากรให้พร้อมต่อการนำองค์กรสู่สถาบันการศึกษาพยาบาลชั้นนำ
กิจกรรมที่  1  พัฒนาระบบบริหารทรัพยากรบุคคล
1.4 ติดตามประเมินผลการพัฒนาสมรรถนะรายบุคคล</t>
  </si>
  <si>
    <t>โครงการพัฒนาสมรรถนะบุคลากรให้พร้อมต่อการนำองค์กรสู่สถาบันการศึกษาพยาบาลชั้นนำโครงการพัฒนาสมรรถนะบุคลากรให้พร้อมต่อการนำองค์กรสู่สถาบันการศึกษาพยาบาลชั้นนำ
กิจกรรมที่  1  พัฒนาระบบบริหารทรัพยากรบุคคล
1.5  ประเมินผลการดำเนินงานและจัดทำรายงานสรุปผลการดำเนินงาน</t>
  </si>
  <si>
    <t>โครงการพัฒนาสมรรถนะบุคลากรให้พร้อมต่อการนำองค์กรสู่สถาบันการศึกษาพยาบาลชั้นนำโครงการพัฒนาสมรรถนะบุคลากรให้พร้อมต่อการนำองค์กรสู่สถาบันการศึกษาพยาบาลชั้นนำ
กิจกรรมที่  1  พัฒนาระบบบริหารทรัพยากรบุคคล
1.6  พัฒนาฐานข้อมูลงานบริหารทรัพยากรบุคคล</t>
  </si>
  <si>
    <t>โครงการพัฒนาสมรรถนะบุคลากรให้พร้อมต่อการนำองค์กรสู่สถาบันการศึกษาพยาบาลชั้นนำโครงการพัฒนาสมรรถนะบุคลากรให้พร้อมต่อการนำองค์กรสู่สถาบันการศึกษาพยาบาลชั้นนำ
กิจกรรมที่  2  ส่งเสริมพัฒนาสมรรถนะบุคลากรความเชี่ยวชาญด้านวิชาการและพัฒนาทักษะในการปฏิบัติงาน
2.1  กิจกรรมส่งเสริมการพัฒนาความรู้และสมรรถนะของอาจารย์ตามแผนพัฒนารายบุคคลและศึกษาดูงานทั้งในและต่างประเทศเพื่อพัฒนาความเชี่ยวชาญด้านวิชาการและพัฒนาทักษะในการปฏิบัติงาน</t>
  </si>
  <si>
    <t>โครงการพัฒนาสมรรถนะบุคลากรให้พร้อมต่อการนำองค์กรสู่สถาบันการศึกษาพยาบาลชั้นนำโครงการพัฒนาสมรรถนะบุคลากรให้พร้อมต่อการนำองค์กรสู่สถาบันการศึกษาพยาบาลชั้นนำ
กิจกรรมที่  2  ส่งเสริมพัฒนาสมรรถนะบุคลากรความเชี่ยวชาญด้านวิชาการและพัฒนาทักษะในการปฏิบัติงาน
2.2  กิจกรรมพัฒนาความรู้และสมรรถนะบุคลากรสายสนับสนุนตามแผนบริหารทรัพยากรบุคคลรายบุคคลทั้งในและต่างประเทศ</t>
  </si>
  <si>
    <t>โครงการพัฒนาสมรรถนะบุคลากรให้พร้อมต่อการนำองค์กรสู่สถาบันการศึกษาพยาบาลชั้นนำโครงการพัฒนาสมรรถนะบุคลากรให้พร้อมต่อการนำองค์กรสู่สถาบันการศึกษาพยาบาลชั้นนำ
กิจกรรมที่  2  ส่งเสริมพัฒนาสมรรถนะบุคลากรความเชี่ยวชาญด้านวิชาการและพัฒนาทักษะในการปฏิบัติงาน
2.3  พัฒนาคุณวุฒิและศักยภาพอาจารย์ในการศึกษาต่อในระดับที่สูงขึ้น</t>
  </si>
  <si>
    <t>โครงการพัฒนาสมรรถนะบุคลากรให้พร้อมต่อการนำองค์กรสู่สถาบันการศึกษาพยาบาลชั้นนำโครงการพัฒนาสมรรถนะบุคลากรให้พร้อมต่อการนำองค์กรสู่สถาบันการศึกษาพยาบาลชั้นนำ
กิจกรรมที่  2  ส่งเสริมพัฒนาสมรรถนะบุคลากรความเชี่ยวชาญด้านวิชาการและพัฒนาทักษะในการปฏิบัติงาน
2.4  กิจกรรมปฐมนิเทศและฝึกประสบการณ์กับพี่เลี้ยงสำหรับบุคลากรใหม่และบุคลากรที่เปลี่ยนสายงาน</t>
  </si>
  <si>
    <t>โครงการพัฒนาสมรรถนะบุคลากรให้พร้อมต่อการนำองค์กรสู่สถาบันการศึกษาพยาบาลชั้นนำโครงการพัฒนาสมรรถนะบุคลากรให้พร้อมต่อการนำองค์กรสู่สถาบันการศึกษาพยาบาลชั้นนำ
กิจกรรมที่  2  ส่งเสริมพัฒนาสมรรถนะบุคลากรความเชี่ยวชาญด้านวิชาการและพัฒนาทักษะในการปฏิบัติงาน
2.5  กิจกรรมส่งเสริมและบริหารทรัพยากรบุคคลให้ได้รับรางวัลผลงานทางวิชาการและวิชาชีพ ในระดับชาติ</t>
  </si>
  <si>
    <t>โครงการพัฒนาวัฒนธรรมองค์กรเพื่อให้บุคลากรทำงานอย่างมีคุณภาพเป็นแบบอย่างที่ดีและองค์กรมีความสุข
กิจกรรมที่  1  พัฒนาวัฒนธรรมองค์กรเพื่อให้บุคลากรทำงานอย่างมีคุณภาพและองค์กรมีความสุข</t>
  </si>
  <si>
    <t>โครงการพัฒนาวัฒนธรรมองค์กรเพื่อให้บุคลากรทำงานอย่างมีคุณภาพเป็นแบบอย่างที่ดีและองค์กรมีความสุข
กิจกรรมที่  2  การเรียนรู้ตามรอยพระยุคลบาท</t>
  </si>
  <si>
    <t>โครงการพัฒนาวัฒนธรรมองค์กรเพื่อให้บุคลากรทำงานอย่างมีคุณภาพเป็นแบบอย่างที่ดีและองค์กรมีความสุข
กิจกรรมที่  3  ส่งเสริม/พัฒนาคุณธรรม จริยธรรม และจรรยาบรรณวิชาชีพสำหรับบุคลากร วิทยาลัยพยาบาลบรมราชชนนี ราชบุรีฯ</t>
  </si>
  <si>
    <t>โครงการพัฒนาวัฒนธรรมองค์กรเพื่อให้บุคลากรทำงานอย่างมีคุณภาพเป็นแบบอย่างที่ดีและองค์กรมีความสุข
กิจกรรมที่  4  ส่งเสริมสุขภาพบุคลากรเพื่อเป็นแบบอย่างที่ดีด้านสุขภาพ</t>
  </si>
  <si>
    <t>โครงการการจัดการความรู้เพื่อพัฒนาองค์กรแห่งการเรียนรู้และองค์กรความสุขและการนำองค์ความรู้สู่ชุมชน</t>
  </si>
  <si>
    <t>โครงการสนับสนุนการจัดการความรู้จากงานวิจัยหรืองานสร้างสรรค์ประจำปี งบประมาณ 2554</t>
  </si>
  <si>
    <t>โครงการพัฒนาศักภาพ อสม. โรงเรียน อสม.</t>
  </si>
  <si>
    <t>โครงการบริการวิชาการเพื่อพัฒนาศักยภาพแกนนำสุขภาพชุมชน</t>
  </si>
  <si>
    <t>โครงการการพัฒนาระบบและกลไกสนับสนุนการคุ้มครองสิทธิ์ของงานวิจัยและงานสร้างสรรค์</t>
  </si>
  <si>
    <t>โครงการสนับสนุนการผลิตผลงานวิชาการ:หนังสือ/ตำรา ประจำปีงบประมาณ 2554</t>
  </si>
  <si>
    <t>การสนับสนุนการผลิตผลงานวิจัยผลงานวิชาการและงานสร้างสรรค์ประจำปีงบประมาณ 2554</t>
  </si>
  <si>
    <t>โครงการการสนับสนุนการเผยแพร่ผลงานวิจัย/ผลงานวิชาการ/งานสร้างสรรค์</t>
  </si>
  <si>
    <t>โครงการการสนับสนุนการตีพิมพ์เผยแพร่ในการประชุมวิชาการระดับชาติ/นานาชาติ</t>
  </si>
  <si>
    <t xml:space="preserve">การวิจัยและพัฒนาระบบบริหารงานวิจัยของวิทยาลัยพยาบาลบรมราชชนนีราชบุรี  ปีงบประมาณ 2554
</t>
  </si>
  <si>
    <t>โครงการวิจัยเรื่องการติดตามประเมินผลการบริหารงบประมาณ : งบบริการสร้างเสริมสุขภาพและป้องกันโรคสำหรับพื้นที่</t>
  </si>
  <si>
    <t>โครงการวิจัยเรื่อง "การประเมินผลการปรับเปลี่ยนพฤติกรรมเสี่ยงต่อกลุ่มโรค Metabolic ปี 2553"</t>
  </si>
  <si>
    <t>โครงการวิจัยเรื่อง "ปัจจัยทำนายความต้องการอยู่ในงานของอาจารย์วิทยาลัยพยาบาลบรมราชชนนี ราชบุรี"</t>
  </si>
  <si>
    <t>การพัฒนารูปแบบการแก้ปัญหาการขาดสารไอโอดีนประชาชนในประเทศไทยโดยใช้มาตรการทางกฎหมาย จังหวัดสมุทรสาคร และจังหวัดสมุทรสงคราม  ระยะที่ 1</t>
  </si>
  <si>
    <t>การศึกษาทัศนคติของประชาชนที่มีต่อภาพลักษณ์และการดำเนินงานด้านชุมชนและสังคมของโรงไฟฟ้าราชบุรี</t>
  </si>
  <si>
    <t>โครงการวิจัยติดตามประเมินผลผู้ผ่านการอบรมหลักสูตรพัฒนาทักษะการบริหารจัดการโรงพยาบาลส่งเสริมสุขภาพตำบล (รพสต.) รุ่น1</t>
  </si>
  <si>
    <t>โครงการ BCNR แก้ไขปัญหาสังคม</t>
  </si>
  <si>
    <t>โครงการความต้องการของชุมชนในการจัดตั้งศูนย์การเรียนรู้การรณรงค์ไม่สูบบุหรี่</t>
  </si>
  <si>
    <t>โครงการประเมินการรับรู้สิทธและความพึงพอใจของบุคลากรทางการแทพย์และสาธารณสุข และประชาชนผู้รับบริการต่อการให้บริการด้านสาธารณสุข</t>
  </si>
  <si>
    <t>โครงการประเมินศักยภาพหน่วยบริการที่ได้รับจัดสรรงบตามเกณฑ์ศักยภาพหน่วยบริการปฐมภูมิ ปี 2554</t>
  </si>
  <si>
    <t>โครงการพัฒนาเพื่อยกระดับศักยภาพการปฏิบัติงานด้านการจัดการศึกษาพยาบาล</t>
  </si>
  <si>
    <t>โครงการวิจัยพัฒนาสื่อการสอนหนังสืออิเลคทรอนิกส์ วิชาโภชนาการโครงการวิจัยเรื่องภาวะโภชนาการ  การได้รับพลังงานและสารอาหารประจำวันของนักศึกษาพยาบาล</t>
  </si>
  <si>
    <t>โครงการวิจัยเรื่องภาวะโภชนาการ  การได้รับพลังงานและสารอาหารประจำวันของนักศึกษาพยาบาลหลักสูตรพยาบาลศาสตรบัณฑิต</t>
  </si>
  <si>
    <t>โครงการวิจัยเรื่องรูปแบบการสอนโดยใช้ Enquing Based Learning ในเรื่องกฎหมายอื่น ๆ ที่เกี่ยวข้องกับการประกอบวิชาชีพพยาบาล</t>
  </si>
  <si>
    <t>โครงการวิจัยเรื่องกระบวนการจัดการความรู้นักศึกษาพยาบาลในการฝึกภาคปฏิบัติวิชาการบริหารการพยาบาล</t>
  </si>
  <si>
    <t>โครงการวิจัยการเรียนการสอนเรื่องการจัดการเรียนรู้ที่เน้นผู้เรียนเป็นสำคัญมุ่งเน้นการเรียนแบบมีส่วนร่วมโดยใช้กรณีศึกษาในวิชาประเมินสุขภาพของนักศึกษาพยาบาลศาสตร์วิทยาลัยพยาบาลบรมราชชนนี ราชบุรีประจำปีการศึกษา 2553</t>
  </si>
  <si>
    <t>โครงการบริการวิชาการเชิงรุกด้านสุขภาพสาธารณสุขสาธิตกิจกรรมศูนย์พัฒนาเด็กก่อนวัยเรียนวิทยาลัยพยาบาลบรมราชชนนี  ราชบุรี</t>
  </si>
  <si>
    <t>โครงการวิจัย การส่งเสริมพัฒนาการเด็กก่อนวัยเรียน วิทยาลัยพยาบาลลบรมราชชนนี ราชบุรี</t>
  </si>
  <si>
    <t>โครงการบูรณาการการจัดบริการวิชาการแก่สังคมกับการเรียนการสอนวิชาปฏิบัติการพยาบาลครอบครัวและชุมชน 2 เรื่องการพัฒนาศักยภาพที่จำเป็นแก่ผู้นำสุขภาพ</t>
  </si>
  <si>
    <t>โครงการนิเทศงานแผนตรวจราชการการสร้างเสริมวัฒนธรรมองค์กรที่ดีและธรรมาภิบาลในการบริหารจัดการ</t>
  </si>
  <si>
    <t>พันธกิจ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</si>
</sst>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Browallia New"/>
      <family val="2"/>
    </font>
    <font>
      <sz val="8"/>
      <name val="Tahoma"/>
      <family val="2"/>
    </font>
    <font>
      <b/>
      <sz val="12"/>
      <color indexed="8"/>
      <name val="Browallia New"/>
      <family val="2"/>
    </font>
    <font>
      <b/>
      <sz val="14"/>
      <color indexed="8"/>
      <name val="Browallia New"/>
      <family val="2"/>
    </font>
    <font>
      <sz val="16"/>
      <color indexed="8"/>
      <name val="Browallia News"/>
      <family val="2"/>
    </font>
    <font>
      <b/>
      <sz val="16"/>
      <color indexed="8"/>
      <name val="Browallia News"/>
      <family val="2"/>
    </font>
    <font>
      <sz val="16"/>
      <name val="Browallia News"/>
      <family val="2"/>
    </font>
    <font>
      <u val="single"/>
      <sz val="8.8"/>
      <color indexed="12"/>
      <name val="Tahoma"/>
      <family val="2"/>
    </font>
    <font>
      <u val="single"/>
      <sz val="8.8"/>
      <color indexed="36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1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38" applyFont="1" applyAlignment="1">
      <alignment/>
    </xf>
    <xf numFmtId="0" fontId="2" fillId="0" borderId="0" xfId="0" applyFont="1" applyAlignment="1">
      <alignment vertical="top" wrapText="1"/>
    </xf>
    <xf numFmtId="17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43" fontId="1" fillId="0" borderId="0" xfId="38" applyFont="1" applyAlignment="1">
      <alignment/>
    </xf>
    <xf numFmtId="0" fontId="0" fillId="0" borderId="0" xfId="0" applyFill="1" applyAlignment="1">
      <alignment vertical="top" wrapText="1"/>
    </xf>
    <xf numFmtId="43" fontId="2" fillId="34" borderId="0" xfId="38" applyFont="1" applyFill="1" applyAlignment="1">
      <alignment/>
    </xf>
    <xf numFmtId="43" fontId="2" fillId="0" borderId="0" xfId="38" applyFont="1" applyFill="1" applyAlignment="1">
      <alignment/>
    </xf>
    <xf numFmtId="43" fontId="2" fillId="35" borderId="0" xfId="38" applyFont="1" applyFill="1" applyAlignment="1">
      <alignment/>
    </xf>
    <xf numFmtId="43" fontId="2" fillId="36" borderId="0" xfId="38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43" fontId="2" fillId="35" borderId="0" xfId="38" applyFont="1" applyFill="1" applyAlignment="1">
      <alignment horizontal="center"/>
    </xf>
    <xf numFmtId="43" fontId="2" fillId="34" borderId="0" xfId="38" applyFont="1" applyFill="1" applyAlignment="1">
      <alignment horizontal="center"/>
    </xf>
    <xf numFmtId="43" fontId="2" fillId="0" borderId="0" xfId="38" applyFont="1" applyAlignment="1">
      <alignment horizontal="center"/>
    </xf>
    <xf numFmtId="43" fontId="2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3" fontId="2" fillId="38" borderId="0" xfId="38" applyFont="1" applyFill="1" applyAlignment="1">
      <alignment/>
    </xf>
    <xf numFmtId="43" fontId="1" fillId="33" borderId="0" xfId="38" applyFont="1" applyFill="1" applyAlignment="1">
      <alignment/>
    </xf>
    <xf numFmtId="43" fontId="1" fillId="39" borderId="0" xfId="38" applyFont="1" applyFill="1" applyAlignment="1">
      <alignment/>
    </xf>
    <xf numFmtId="0" fontId="0" fillId="0" borderId="0" xfId="0" applyFill="1" applyAlignment="1">
      <alignment/>
    </xf>
    <xf numFmtId="17" fontId="0" fillId="0" borderId="0" xfId="0" applyNumberFormat="1" applyAlignment="1">
      <alignment/>
    </xf>
    <xf numFmtId="0" fontId="2" fillId="37" borderId="0" xfId="0" applyFont="1" applyFill="1" applyAlignment="1">
      <alignment horizontal="left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43" fontId="6" fillId="0" borderId="0" xfId="38" applyFont="1" applyAlignment="1">
      <alignment/>
    </xf>
    <xf numFmtId="3" fontId="7" fillId="0" borderId="0" xfId="0" applyNumberFormat="1" applyFont="1" applyAlignment="1">
      <alignment/>
    </xf>
    <xf numFmtId="43" fontId="7" fillId="0" borderId="0" xfId="38" applyFont="1" applyAlignment="1">
      <alignment horizont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3" fontId="7" fillId="0" borderId="0" xfId="38" applyFont="1" applyAlignment="1">
      <alignment/>
    </xf>
    <xf numFmtId="3" fontId="7" fillId="0" borderId="0" xfId="0" applyNumberFormat="1" applyFont="1" applyAlignment="1">
      <alignment horizontal="center" readingOrder="2"/>
    </xf>
    <xf numFmtId="43" fontId="6" fillId="36" borderId="0" xfId="38" applyFont="1" applyFill="1" applyAlignment="1">
      <alignment/>
    </xf>
    <xf numFmtId="43" fontId="6" fillId="40" borderId="0" xfId="38" applyFont="1" applyFill="1" applyAlignment="1">
      <alignment/>
    </xf>
    <xf numFmtId="43" fontId="6" fillId="41" borderId="0" xfId="38" applyFont="1" applyFill="1" applyAlignment="1">
      <alignment/>
    </xf>
    <xf numFmtId="43" fontId="6" fillId="42" borderId="0" xfId="38" applyFont="1" applyFill="1" applyAlignment="1">
      <alignment/>
    </xf>
    <xf numFmtId="43" fontId="6" fillId="43" borderId="0" xfId="38" applyFont="1" applyFill="1" applyAlignment="1">
      <alignment/>
    </xf>
    <xf numFmtId="43" fontId="8" fillId="44" borderId="0" xfId="38" applyFont="1" applyFill="1" applyAlignment="1">
      <alignment/>
    </xf>
    <xf numFmtId="43" fontId="6" fillId="45" borderId="0" xfId="38" applyFont="1" applyFill="1" applyAlignment="1">
      <alignment/>
    </xf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/>
    </xf>
    <xf numFmtId="43" fontId="6" fillId="0" borderId="0" xfId="38" applyFont="1" applyAlignment="1">
      <alignment vertical="top" wrapText="1"/>
    </xf>
    <xf numFmtId="0" fontId="6" fillId="46" borderId="0" xfId="0" applyFont="1" applyFill="1" applyAlignment="1">
      <alignment/>
    </xf>
    <xf numFmtId="0" fontId="6" fillId="0" borderId="0" xfId="0" applyFont="1" applyAlignment="1">
      <alignment horizontal="center" vertical="top" wrapText="1"/>
    </xf>
    <xf numFmtId="43" fontId="6" fillId="33" borderId="0" xfId="38" applyFont="1" applyFill="1" applyAlignment="1">
      <alignment/>
    </xf>
    <xf numFmtId="43" fontId="6" fillId="35" borderId="0" xfId="38" applyFont="1" applyFill="1" applyAlignment="1">
      <alignment/>
    </xf>
    <xf numFmtId="43" fontId="6" fillId="47" borderId="0" xfId="38" applyFont="1" applyFill="1" applyAlignment="1">
      <alignment/>
    </xf>
    <xf numFmtId="43" fontId="6" fillId="48" borderId="0" xfId="38" applyFont="1" applyFill="1" applyAlignment="1">
      <alignment/>
    </xf>
    <xf numFmtId="43" fontId="6" fillId="0" borderId="0" xfId="38" applyFont="1" applyAlignment="1">
      <alignment horizontal="center"/>
    </xf>
    <xf numFmtId="43" fontId="6" fillId="0" borderId="0" xfId="38" applyFont="1" applyAlignment="1">
      <alignment/>
    </xf>
    <xf numFmtId="43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43" fontId="6" fillId="0" borderId="0" xfId="38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3" fontId="2" fillId="34" borderId="0" xfId="38" applyFont="1" applyFill="1" applyAlignment="1">
      <alignment horizontal="center"/>
    </xf>
    <xf numFmtId="43" fontId="2" fillId="33" borderId="0" xfId="38" applyFont="1" applyFill="1" applyAlignment="1">
      <alignment horizontal="center"/>
    </xf>
    <xf numFmtId="43" fontId="2" fillId="42" borderId="0" xfId="38" applyFont="1" applyFill="1" applyAlignment="1">
      <alignment horizontal="center"/>
    </xf>
    <xf numFmtId="43" fontId="2" fillId="0" borderId="0" xfId="38" applyFont="1" applyAlignment="1">
      <alignment horizontal="center"/>
    </xf>
    <xf numFmtId="43" fontId="2" fillId="38" borderId="0" xfId="38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43" fontId="2" fillId="35" borderId="0" xfId="38" applyFont="1" applyFill="1" applyAlignment="1">
      <alignment horizontal="center"/>
    </xf>
    <xf numFmtId="43" fontId="2" fillId="36" borderId="0" xfId="38" applyFont="1" applyFill="1" applyAlignment="1">
      <alignment horizontal="center"/>
    </xf>
    <xf numFmtId="43" fontId="2" fillId="0" borderId="0" xfId="38" applyFont="1" applyFill="1" applyAlignment="1">
      <alignment horizontal="center"/>
    </xf>
    <xf numFmtId="43" fontId="1" fillId="39" borderId="0" xfId="38" applyFont="1" applyFill="1" applyAlignment="1">
      <alignment horizontal="center"/>
    </xf>
    <xf numFmtId="43" fontId="1" fillId="33" borderId="0" xfId="38" applyFont="1" applyFill="1" applyAlignment="1">
      <alignment horizontal="center"/>
    </xf>
    <xf numFmtId="43" fontId="6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4"/>
  <sheetViews>
    <sheetView zoomScale="75" zoomScaleNormal="75" zoomScalePageLayoutView="0" workbookViewId="0" topLeftCell="A1">
      <pane xSplit="12690" ySplit="1935" topLeftCell="AP179" activePane="bottomLeft" state="split"/>
      <selection pane="topLeft" activeCell="W370" sqref="W370"/>
      <selection pane="topRight" activeCell="I1" sqref="I1:AR16384"/>
      <selection pane="bottomLeft" activeCell="F23" sqref="F23"/>
      <selection pane="bottomRight" activeCell="J354" sqref="J354"/>
    </sheetView>
  </sheetViews>
  <sheetFormatPr defaultColWidth="9.140625" defaultRowHeight="15"/>
  <cols>
    <col min="1" max="1" width="6.421875" style="1" customWidth="1"/>
    <col min="2" max="2" width="48.28125" style="1" customWidth="1"/>
    <col min="3" max="8" width="13.57421875" style="2" customWidth="1"/>
    <col min="9" max="9" width="12.57421875" style="2" customWidth="1"/>
    <col min="10" max="10" width="14.140625" style="2" customWidth="1"/>
    <col min="11" max="11" width="14.421875" style="2" customWidth="1"/>
    <col min="12" max="12" width="12.57421875" style="2" customWidth="1"/>
    <col min="13" max="13" width="13.7109375" style="2" customWidth="1"/>
    <col min="14" max="14" width="13.28125" style="2" customWidth="1"/>
    <col min="15" max="38" width="12.57421875" style="2" customWidth="1"/>
    <col min="39" max="39" width="14.00390625" style="1" customWidth="1"/>
    <col min="40" max="40" width="12.57421875" style="1" customWidth="1"/>
    <col min="41" max="42" width="14.140625" style="1" customWidth="1"/>
    <col min="43" max="43" width="13.8515625" style="1" customWidth="1"/>
    <col min="44" max="44" width="14.28125" style="1" customWidth="1"/>
    <col min="45" max="16384" width="9.00390625" style="1" customWidth="1"/>
  </cols>
  <sheetData>
    <row r="1" ht="22.5">
      <c r="B1" s="1" t="s">
        <v>273</v>
      </c>
    </row>
    <row r="3" spans="9:44" ht="22.5">
      <c r="I3" s="12"/>
      <c r="J3" s="12"/>
      <c r="K3" s="12" t="s">
        <v>393</v>
      </c>
      <c r="L3" s="12"/>
      <c r="M3" s="12"/>
      <c r="N3" s="12"/>
      <c r="O3" s="66" t="s">
        <v>394</v>
      </c>
      <c r="P3" s="66"/>
      <c r="Q3" s="66"/>
      <c r="R3" s="66"/>
      <c r="S3" s="66"/>
      <c r="T3" s="66"/>
      <c r="U3" s="69" t="s">
        <v>397</v>
      </c>
      <c r="V3" s="69"/>
      <c r="W3" s="69"/>
      <c r="X3" s="69"/>
      <c r="Y3" s="69"/>
      <c r="Z3" s="69"/>
      <c r="AA3" s="2" t="s">
        <v>395</v>
      </c>
      <c r="AG3" s="63" t="s">
        <v>396</v>
      </c>
      <c r="AH3" s="63"/>
      <c r="AI3" s="63"/>
      <c r="AJ3" s="63"/>
      <c r="AK3" s="63"/>
      <c r="AL3" s="63"/>
      <c r="AM3" s="68" t="s">
        <v>403</v>
      </c>
      <c r="AN3" s="68"/>
      <c r="AO3" s="68"/>
      <c r="AP3" s="68"/>
      <c r="AQ3" s="68"/>
      <c r="AR3" s="68"/>
    </row>
    <row r="4" spans="1:44" ht="22.5">
      <c r="A4" s="1" t="s">
        <v>384</v>
      </c>
      <c r="B4" s="1" t="s">
        <v>265</v>
      </c>
      <c r="C4" s="65" t="s">
        <v>274</v>
      </c>
      <c r="D4" s="65"/>
      <c r="E4" s="65"/>
      <c r="F4" s="64" t="s">
        <v>266</v>
      </c>
      <c r="G4" s="64"/>
      <c r="H4" s="64"/>
      <c r="J4" s="2" t="s">
        <v>267</v>
      </c>
      <c r="K4" s="1"/>
      <c r="M4" s="2" t="s">
        <v>268</v>
      </c>
      <c r="O4" s="67" t="s">
        <v>440</v>
      </c>
      <c r="P4" s="67"/>
      <c r="Q4" s="67"/>
      <c r="R4" s="66" t="s">
        <v>404</v>
      </c>
      <c r="S4" s="66"/>
      <c r="T4" s="66"/>
      <c r="U4" s="69" t="s">
        <v>440</v>
      </c>
      <c r="V4" s="69"/>
      <c r="W4" s="69"/>
      <c r="X4" s="69" t="s">
        <v>404</v>
      </c>
      <c r="Y4" s="69"/>
      <c r="Z4" s="69"/>
      <c r="AA4" s="70" t="s">
        <v>440</v>
      </c>
      <c r="AB4" s="70"/>
      <c r="AC4" s="70"/>
      <c r="AD4" s="70" t="s">
        <v>404</v>
      </c>
      <c r="AE4" s="70"/>
      <c r="AF4" s="70"/>
      <c r="AG4" s="63" t="s">
        <v>440</v>
      </c>
      <c r="AH4" s="63"/>
      <c r="AI4" s="63"/>
      <c r="AJ4" s="63" t="s">
        <v>404</v>
      </c>
      <c r="AK4" s="63"/>
      <c r="AL4" s="63"/>
      <c r="AM4" s="68" t="s">
        <v>440</v>
      </c>
      <c r="AN4" s="68"/>
      <c r="AO4" s="68"/>
      <c r="AP4" s="68" t="s">
        <v>404</v>
      </c>
      <c r="AQ4" s="68"/>
      <c r="AR4" s="68"/>
    </row>
    <row r="5" spans="3:44" ht="22.5">
      <c r="C5" s="2" t="s">
        <v>275</v>
      </c>
      <c r="D5" s="2" t="s">
        <v>276</v>
      </c>
      <c r="E5" s="2" t="s">
        <v>277</v>
      </c>
      <c r="F5" s="2" t="s">
        <v>275</v>
      </c>
      <c r="G5" s="2" t="s">
        <v>276</v>
      </c>
      <c r="H5" s="2" t="s">
        <v>277</v>
      </c>
      <c r="I5" s="2" t="s">
        <v>275</v>
      </c>
      <c r="J5" s="2" t="s">
        <v>276</v>
      </c>
      <c r="K5" s="1" t="s">
        <v>277</v>
      </c>
      <c r="L5" s="2" t="s">
        <v>275</v>
      </c>
      <c r="M5" s="2" t="s">
        <v>276</v>
      </c>
      <c r="N5" s="1" t="s">
        <v>277</v>
      </c>
      <c r="O5" s="25" t="s">
        <v>275</v>
      </c>
      <c r="P5" s="25" t="s">
        <v>276</v>
      </c>
      <c r="Q5" s="25" t="s">
        <v>277</v>
      </c>
      <c r="R5" s="2" t="s">
        <v>275</v>
      </c>
      <c r="S5" s="2" t="s">
        <v>276</v>
      </c>
      <c r="T5" s="2" t="s">
        <v>277</v>
      </c>
      <c r="U5" s="14" t="s">
        <v>275</v>
      </c>
      <c r="V5" s="14" t="s">
        <v>276</v>
      </c>
      <c r="W5" s="14" t="s">
        <v>277</v>
      </c>
      <c r="X5" s="14" t="s">
        <v>275</v>
      </c>
      <c r="Y5" s="14" t="s">
        <v>276</v>
      </c>
      <c r="Z5" s="14" t="s">
        <v>277</v>
      </c>
      <c r="AA5" s="15" t="s">
        <v>275</v>
      </c>
      <c r="AB5" s="15" t="s">
        <v>276</v>
      </c>
      <c r="AC5" s="15" t="s">
        <v>277</v>
      </c>
      <c r="AD5" s="15" t="s">
        <v>275</v>
      </c>
      <c r="AE5" s="15" t="s">
        <v>276</v>
      </c>
      <c r="AF5" s="15" t="s">
        <v>277</v>
      </c>
      <c r="AG5" s="12" t="s">
        <v>275</v>
      </c>
      <c r="AH5" s="12" t="s">
        <v>276</v>
      </c>
      <c r="AI5" s="12" t="s">
        <v>277</v>
      </c>
      <c r="AJ5" s="12" t="s">
        <v>275</v>
      </c>
      <c r="AK5" s="12" t="s">
        <v>276</v>
      </c>
      <c r="AL5" s="12" t="s">
        <v>277</v>
      </c>
      <c r="AM5" s="17" t="s">
        <v>275</v>
      </c>
      <c r="AN5" s="17" t="s">
        <v>276</v>
      </c>
      <c r="AO5" s="17" t="s">
        <v>277</v>
      </c>
      <c r="AP5" s="17" t="s">
        <v>275</v>
      </c>
      <c r="AQ5" s="17" t="s">
        <v>276</v>
      </c>
      <c r="AR5" s="17" t="s">
        <v>277</v>
      </c>
    </row>
    <row r="6" spans="1:44" s="6" customFormat="1" ht="22.5">
      <c r="A6" s="6" t="s">
        <v>278</v>
      </c>
      <c r="B6" s="6" t="s">
        <v>279</v>
      </c>
      <c r="C6" s="13">
        <v>900000</v>
      </c>
      <c r="D6" s="13">
        <v>0</v>
      </c>
      <c r="E6" s="13">
        <f>SUM(C6:D6)</f>
        <v>900000</v>
      </c>
      <c r="F6" s="13">
        <v>806708.6</v>
      </c>
      <c r="G6" s="13"/>
      <c r="H6" s="13">
        <f>SUM(F6:G6)</f>
        <v>806708.6</v>
      </c>
      <c r="I6" s="13">
        <v>0</v>
      </c>
      <c r="J6" s="13">
        <v>0</v>
      </c>
      <c r="K6" s="13">
        <f>SUM(I6:J6)</f>
        <v>0</v>
      </c>
      <c r="L6" s="13">
        <v>0</v>
      </c>
      <c r="M6" s="13">
        <v>0</v>
      </c>
      <c r="N6" s="13">
        <f>SUM(L6:M6)</f>
        <v>0</v>
      </c>
      <c r="O6" s="13">
        <v>0</v>
      </c>
      <c r="P6" s="13">
        <v>0</v>
      </c>
      <c r="Q6" s="13">
        <f>SUM(O6:P6)</f>
        <v>0</v>
      </c>
      <c r="R6" s="13">
        <v>0</v>
      </c>
      <c r="S6" s="13">
        <v>0</v>
      </c>
      <c r="T6" s="13">
        <f>SUM(R6:S6)</f>
        <v>0</v>
      </c>
      <c r="U6" s="13">
        <v>0</v>
      </c>
      <c r="V6" s="13">
        <v>0</v>
      </c>
      <c r="W6" s="13">
        <f>SUM(U6:V6)</f>
        <v>0</v>
      </c>
      <c r="X6" s="13">
        <v>0</v>
      </c>
      <c r="Y6" s="13">
        <v>0</v>
      </c>
      <c r="Z6" s="13">
        <f>SUM(X6:Y6)</f>
        <v>0</v>
      </c>
      <c r="AA6" s="13">
        <v>0</v>
      </c>
      <c r="AB6" s="13">
        <v>0</v>
      </c>
      <c r="AC6" s="13">
        <f>SUM(AA6:AB6)</f>
        <v>0</v>
      </c>
      <c r="AD6" s="13">
        <v>0</v>
      </c>
      <c r="AE6" s="13">
        <v>0</v>
      </c>
      <c r="AF6" s="13">
        <f>SUM(AD6:AE6)</f>
        <v>0</v>
      </c>
      <c r="AG6" s="13">
        <v>0</v>
      </c>
      <c r="AH6" s="13">
        <v>0</v>
      </c>
      <c r="AI6" s="13">
        <f>SUM(AG6:AH6)</f>
        <v>0</v>
      </c>
      <c r="AJ6" s="13">
        <v>0</v>
      </c>
      <c r="AK6" s="13">
        <v>0</v>
      </c>
      <c r="AL6" s="13">
        <f>SUM(AJ6:AK6)</f>
        <v>0</v>
      </c>
      <c r="AM6" s="21">
        <f>C6</f>
        <v>900000</v>
      </c>
      <c r="AN6" s="6">
        <v>0</v>
      </c>
      <c r="AO6" s="21">
        <f>SUM(AM6:AN6)</f>
        <v>900000</v>
      </c>
      <c r="AP6" s="21">
        <f>F6</f>
        <v>806708.6</v>
      </c>
      <c r="AQ6" s="6">
        <v>0</v>
      </c>
      <c r="AR6" s="21">
        <f>SUM(AP6:AQ6)</f>
        <v>806708.6</v>
      </c>
    </row>
    <row r="7" spans="2:44" s="6" customFormat="1" ht="22.5">
      <c r="B7" s="6" t="s">
        <v>280</v>
      </c>
      <c r="C7" s="13"/>
      <c r="D7" s="13"/>
      <c r="E7" s="13"/>
      <c r="F7" s="13"/>
      <c r="G7" s="13"/>
      <c r="H7" s="13"/>
      <c r="I7" s="13"/>
      <c r="J7" s="13"/>
      <c r="K7" s="13">
        <f aca="true" t="shared" si="0" ref="K7:K70">SUM(I7:J7)</f>
        <v>0</v>
      </c>
      <c r="L7" s="13"/>
      <c r="M7" s="13"/>
      <c r="N7" s="13">
        <f aca="true" t="shared" si="1" ref="N7:N70">SUM(L7:M7)</f>
        <v>0</v>
      </c>
      <c r="O7" s="13"/>
      <c r="P7" s="13"/>
      <c r="Q7" s="13">
        <f aca="true" t="shared" si="2" ref="Q7:Q70">SUM(O7:P7)</f>
        <v>0</v>
      </c>
      <c r="R7" s="13"/>
      <c r="S7" s="13"/>
      <c r="T7" s="13">
        <f aca="true" t="shared" si="3" ref="T7:T70">SUM(R7:S7)</f>
        <v>0</v>
      </c>
      <c r="U7" s="13"/>
      <c r="V7" s="13"/>
      <c r="W7" s="13">
        <f aca="true" t="shared" si="4" ref="W7:W70">SUM(U7:V7)</f>
        <v>0</v>
      </c>
      <c r="X7" s="13"/>
      <c r="Y7" s="13"/>
      <c r="Z7" s="13">
        <f aca="true" t="shared" si="5" ref="Z7:Z70">SUM(X7:Y7)</f>
        <v>0</v>
      </c>
      <c r="AA7" s="13"/>
      <c r="AB7" s="13"/>
      <c r="AC7" s="13">
        <f aca="true" t="shared" si="6" ref="AC7:AC70">SUM(AA7:AB7)</f>
        <v>0</v>
      </c>
      <c r="AD7" s="13"/>
      <c r="AE7" s="13"/>
      <c r="AF7" s="13">
        <f aca="true" t="shared" si="7" ref="AF7:AF70">SUM(AD7:AE7)</f>
        <v>0</v>
      </c>
      <c r="AG7" s="13"/>
      <c r="AH7" s="13"/>
      <c r="AI7" s="13">
        <f aca="true" t="shared" si="8" ref="AI7:AI70">SUM(AG7:AH7)</f>
        <v>0</v>
      </c>
      <c r="AJ7" s="13"/>
      <c r="AK7" s="13"/>
      <c r="AL7" s="13">
        <f aca="true" t="shared" si="9" ref="AL7:AL70">SUM(AJ7:AK7)</f>
        <v>0</v>
      </c>
      <c r="AO7" s="21">
        <f aca="true" t="shared" si="10" ref="AO7:AO70">SUM(AM7:AN7)</f>
        <v>0</v>
      </c>
      <c r="AR7" s="21">
        <f aca="true" t="shared" si="11" ref="AR7:AR70">SUM(AP7:AQ7)</f>
        <v>0</v>
      </c>
    </row>
    <row r="8" spans="2:44" s="6" customFormat="1" ht="22.5">
      <c r="B8" s="6" t="s">
        <v>281</v>
      </c>
      <c r="C8" s="13"/>
      <c r="D8" s="13"/>
      <c r="E8" s="13"/>
      <c r="F8" s="13"/>
      <c r="G8" s="13"/>
      <c r="H8" s="13"/>
      <c r="I8" s="13"/>
      <c r="J8" s="13"/>
      <c r="K8" s="13">
        <f t="shared" si="0"/>
        <v>0</v>
      </c>
      <c r="L8" s="13"/>
      <c r="M8" s="13"/>
      <c r="N8" s="13">
        <f t="shared" si="1"/>
        <v>0</v>
      </c>
      <c r="O8" s="13"/>
      <c r="P8" s="13"/>
      <c r="Q8" s="13">
        <f t="shared" si="2"/>
        <v>0</v>
      </c>
      <c r="R8" s="13"/>
      <c r="S8" s="13"/>
      <c r="T8" s="13">
        <f t="shared" si="3"/>
        <v>0</v>
      </c>
      <c r="U8" s="13"/>
      <c r="V8" s="13"/>
      <c r="W8" s="13">
        <f t="shared" si="4"/>
        <v>0</v>
      </c>
      <c r="X8" s="13"/>
      <c r="Y8" s="13"/>
      <c r="Z8" s="13">
        <f t="shared" si="5"/>
        <v>0</v>
      </c>
      <c r="AA8" s="13"/>
      <c r="AB8" s="13"/>
      <c r="AC8" s="13">
        <f t="shared" si="6"/>
        <v>0</v>
      </c>
      <c r="AD8" s="13"/>
      <c r="AE8" s="13"/>
      <c r="AF8" s="13">
        <f t="shared" si="7"/>
        <v>0</v>
      </c>
      <c r="AG8" s="13"/>
      <c r="AH8" s="13"/>
      <c r="AI8" s="13">
        <f t="shared" si="8"/>
        <v>0</v>
      </c>
      <c r="AJ8" s="13"/>
      <c r="AK8" s="13"/>
      <c r="AL8" s="13">
        <f t="shared" si="9"/>
        <v>0</v>
      </c>
      <c r="AO8" s="21">
        <f t="shared" si="10"/>
        <v>0</v>
      </c>
      <c r="AR8" s="21">
        <f t="shared" si="11"/>
        <v>0</v>
      </c>
    </row>
    <row r="9" spans="1:44" s="6" customFormat="1" ht="22.5">
      <c r="A9" s="6" t="s">
        <v>282</v>
      </c>
      <c r="B9" s="6" t="s">
        <v>283</v>
      </c>
      <c r="C9" s="13">
        <v>10000</v>
      </c>
      <c r="D9" s="13">
        <v>0</v>
      </c>
      <c r="E9" s="13">
        <f>SUM(C9:D9)</f>
        <v>10000</v>
      </c>
      <c r="F9" s="13">
        <v>8600</v>
      </c>
      <c r="G9" s="13">
        <v>0</v>
      </c>
      <c r="H9" s="13">
        <f>SUM(F9:G9)</f>
        <v>8600</v>
      </c>
      <c r="I9" s="13"/>
      <c r="J9" s="13"/>
      <c r="K9" s="13">
        <f t="shared" si="0"/>
        <v>0</v>
      </c>
      <c r="L9" s="13"/>
      <c r="M9" s="13"/>
      <c r="N9" s="13">
        <f t="shared" si="1"/>
        <v>0</v>
      </c>
      <c r="O9" s="13"/>
      <c r="P9" s="13"/>
      <c r="Q9" s="13">
        <f t="shared" si="2"/>
        <v>0</v>
      </c>
      <c r="R9" s="13"/>
      <c r="S9" s="13"/>
      <c r="T9" s="13">
        <f t="shared" si="3"/>
        <v>0</v>
      </c>
      <c r="U9" s="13">
        <f>C9</f>
        <v>10000</v>
      </c>
      <c r="V9" s="13"/>
      <c r="W9" s="13">
        <f t="shared" si="4"/>
        <v>10000</v>
      </c>
      <c r="X9" s="13">
        <f>F9</f>
        <v>8600</v>
      </c>
      <c r="Y9" s="13"/>
      <c r="Z9" s="13">
        <f t="shared" si="5"/>
        <v>8600</v>
      </c>
      <c r="AA9" s="13"/>
      <c r="AB9" s="13"/>
      <c r="AC9" s="13">
        <f t="shared" si="6"/>
        <v>0</v>
      </c>
      <c r="AD9" s="13"/>
      <c r="AE9" s="13"/>
      <c r="AF9" s="13">
        <f t="shared" si="7"/>
        <v>0</v>
      </c>
      <c r="AG9" s="13"/>
      <c r="AH9" s="13"/>
      <c r="AI9" s="13">
        <f t="shared" si="8"/>
        <v>0</v>
      </c>
      <c r="AJ9" s="13"/>
      <c r="AK9" s="13"/>
      <c r="AL9" s="13">
        <f t="shared" si="9"/>
        <v>0</v>
      </c>
      <c r="AO9" s="21">
        <f t="shared" si="10"/>
        <v>0</v>
      </c>
      <c r="AR9" s="21">
        <f t="shared" si="11"/>
        <v>0</v>
      </c>
    </row>
    <row r="10" spans="2:44" s="6" customFormat="1" ht="22.5">
      <c r="B10" s="6" t="s">
        <v>284</v>
      </c>
      <c r="C10" s="13">
        <v>60000</v>
      </c>
      <c r="D10" s="13"/>
      <c r="E10" s="13">
        <v>60000</v>
      </c>
      <c r="F10" s="13">
        <v>50348</v>
      </c>
      <c r="G10" s="13"/>
      <c r="H10" s="13">
        <v>50348</v>
      </c>
      <c r="I10" s="13"/>
      <c r="J10" s="13"/>
      <c r="K10" s="13">
        <f t="shared" si="0"/>
        <v>0</v>
      </c>
      <c r="L10" s="13"/>
      <c r="M10" s="13"/>
      <c r="N10" s="13">
        <f t="shared" si="1"/>
        <v>0</v>
      </c>
      <c r="O10" s="13"/>
      <c r="P10" s="13"/>
      <c r="Q10" s="13">
        <f t="shared" si="2"/>
        <v>0</v>
      </c>
      <c r="R10" s="13"/>
      <c r="S10" s="13"/>
      <c r="T10" s="13">
        <f t="shared" si="3"/>
        <v>0</v>
      </c>
      <c r="U10" s="13">
        <f>C10</f>
        <v>60000</v>
      </c>
      <c r="V10" s="13"/>
      <c r="W10" s="13">
        <f t="shared" si="4"/>
        <v>60000</v>
      </c>
      <c r="X10" s="13">
        <f>F10</f>
        <v>50348</v>
      </c>
      <c r="Y10" s="13"/>
      <c r="Z10" s="13">
        <f t="shared" si="5"/>
        <v>50348</v>
      </c>
      <c r="AA10" s="13"/>
      <c r="AB10" s="13"/>
      <c r="AC10" s="13">
        <f t="shared" si="6"/>
        <v>0</v>
      </c>
      <c r="AD10" s="13"/>
      <c r="AE10" s="13"/>
      <c r="AF10" s="13">
        <f t="shared" si="7"/>
        <v>0</v>
      </c>
      <c r="AG10" s="13"/>
      <c r="AH10" s="13"/>
      <c r="AI10" s="13">
        <f t="shared" si="8"/>
        <v>0</v>
      </c>
      <c r="AJ10" s="13"/>
      <c r="AK10" s="13"/>
      <c r="AL10" s="13">
        <f t="shared" si="9"/>
        <v>0</v>
      </c>
      <c r="AO10" s="21">
        <f t="shared" si="10"/>
        <v>0</v>
      </c>
      <c r="AR10" s="21">
        <f t="shared" si="11"/>
        <v>0</v>
      </c>
    </row>
    <row r="11" spans="2:44" s="6" customFormat="1" ht="22.5">
      <c r="B11" s="6" t="s">
        <v>285</v>
      </c>
      <c r="C11" s="13"/>
      <c r="D11" s="13"/>
      <c r="E11" s="13"/>
      <c r="F11" s="13"/>
      <c r="G11" s="13"/>
      <c r="H11" s="13"/>
      <c r="I11" s="13"/>
      <c r="J11" s="13"/>
      <c r="K11" s="13">
        <f t="shared" si="0"/>
        <v>0</v>
      </c>
      <c r="L11" s="13"/>
      <c r="M11" s="13"/>
      <c r="N11" s="13">
        <f t="shared" si="1"/>
        <v>0</v>
      </c>
      <c r="O11" s="13"/>
      <c r="P11" s="13"/>
      <c r="Q11" s="13">
        <f t="shared" si="2"/>
        <v>0</v>
      </c>
      <c r="R11" s="13"/>
      <c r="S11" s="13"/>
      <c r="T11" s="13">
        <f t="shared" si="3"/>
        <v>0</v>
      </c>
      <c r="U11" s="13"/>
      <c r="V11" s="13"/>
      <c r="W11" s="13">
        <f t="shared" si="4"/>
        <v>0</v>
      </c>
      <c r="X11" s="13"/>
      <c r="Y11" s="13"/>
      <c r="Z11" s="13">
        <f t="shared" si="5"/>
        <v>0</v>
      </c>
      <c r="AA11" s="13"/>
      <c r="AB11" s="13"/>
      <c r="AC11" s="13">
        <f t="shared" si="6"/>
        <v>0</v>
      </c>
      <c r="AD11" s="13"/>
      <c r="AE11" s="13"/>
      <c r="AF11" s="13">
        <f t="shared" si="7"/>
        <v>0</v>
      </c>
      <c r="AG11" s="13"/>
      <c r="AH11" s="13"/>
      <c r="AI11" s="13">
        <f t="shared" si="8"/>
        <v>0</v>
      </c>
      <c r="AJ11" s="13"/>
      <c r="AK11" s="13"/>
      <c r="AL11" s="13">
        <f t="shared" si="9"/>
        <v>0</v>
      </c>
      <c r="AO11" s="21">
        <f t="shared" si="10"/>
        <v>0</v>
      </c>
      <c r="AR11" s="21">
        <f t="shared" si="11"/>
        <v>0</v>
      </c>
    </row>
    <row r="12" spans="1:44" s="6" customFormat="1" ht="22.5">
      <c r="A12" s="6" t="s">
        <v>286</v>
      </c>
      <c r="B12" s="6" t="s">
        <v>287</v>
      </c>
      <c r="C12" s="13">
        <v>18000</v>
      </c>
      <c r="D12" s="13"/>
      <c r="E12" s="13">
        <f>SUM(C12:D12)</f>
        <v>18000</v>
      </c>
      <c r="F12" s="13">
        <v>3395</v>
      </c>
      <c r="G12" s="13">
        <v>0</v>
      </c>
      <c r="H12" s="13">
        <f>SUM(F12:G12)</f>
        <v>3395</v>
      </c>
      <c r="I12" s="13">
        <f>C12</f>
        <v>18000</v>
      </c>
      <c r="J12" s="13"/>
      <c r="K12" s="13">
        <f t="shared" si="0"/>
        <v>18000</v>
      </c>
      <c r="L12" s="13">
        <f>F12</f>
        <v>3395</v>
      </c>
      <c r="M12" s="13"/>
      <c r="N12" s="13">
        <f t="shared" si="1"/>
        <v>3395</v>
      </c>
      <c r="O12" s="13"/>
      <c r="P12" s="13"/>
      <c r="Q12" s="13">
        <f t="shared" si="2"/>
        <v>0</v>
      </c>
      <c r="R12" s="13"/>
      <c r="S12" s="13"/>
      <c r="T12" s="13">
        <f t="shared" si="3"/>
        <v>0</v>
      </c>
      <c r="U12" s="13"/>
      <c r="V12" s="13"/>
      <c r="W12" s="13">
        <f t="shared" si="4"/>
        <v>0</v>
      </c>
      <c r="X12" s="13"/>
      <c r="Y12" s="13"/>
      <c r="Z12" s="13">
        <f t="shared" si="5"/>
        <v>0</v>
      </c>
      <c r="AA12" s="13"/>
      <c r="AB12" s="13"/>
      <c r="AC12" s="13">
        <f t="shared" si="6"/>
        <v>0</v>
      </c>
      <c r="AD12" s="13"/>
      <c r="AE12" s="13"/>
      <c r="AF12" s="13">
        <f t="shared" si="7"/>
        <v>0</v>
      </c>
      <c r="AG12" s="13"/>
      <c r="AH12" s="13"/>
      <c r="AI12" s="13">
        <f t="shared" si="8"/>
        <v>0</v>
      </c>
      <c r="AJ12" s="13"/>
      <c r="AK12" s="13"/>
      <c r="AL12" s="13">
        <f t="shared" si="9"/>
        <v>0</v>
      </c>
      <c r="AO12" s="21">
        <f t="shared" si="10"/>
        <v>0</v>
      </c>
      <c r="AR12" s="21">
        <f t="shared" si="11"/>
        <v>0</v>
      </c>
    </row>
    <row r="13" spans="2:44" ht="22.5">
      <c r="B13" s="1" t="s">
        <v>385</v>
      </c>
      <c r="K13" s="13">
        <f t="shared" si="0"/>
        <v>0</v>
      </c>
      <c r="N13" s="13">
        <f t="shared" si="1"/>
        <v>0</v>
      </c>
      <c r="Q13" s="13">
        <f t="shared" si="2"/>
        <v>0</v>
      </c>
      <c r="T13" s="13">
        <f t="shared" si="3"/>
        <v>0</v>
      </c>
      <c r="W13" s="13">
        <f t="shared" si="4"/>
        <v>0</v>
      </c>
      <c r="Z13" s="13">
        <f t="shared" si="5"/>
        <v>0</v>
      </c>
      <c r="AC13" s="13">
        <f t="shared" si="6"/>
        <v>0</v>
      </c>
      <c r="AF13" s="13">
        <f t="shared" si="7"/>
        <v>0</v>
      </c>
      <c r="AI13" s="13">
        <f t="shared" si="8"/>
        <v>0</v>
      </c>
      <c r="AL13" s="13">
        <f t="shared" si="9"/>
        <v>0</v>
      </c>
      <c r="AO13" s="21">
        <f t="shared" si="10"/>
        <v>0</v>
      </c>
      <c r="AR13" s="21">
        <f t="shared" si="11"/>
        <v>0</v>
      </c>
    </row>
    <row r="14" spans="1:44" ht="22.5">
      <c r="A14" s="1" t="s">
        <v>288</v>
      </c>
      <c r="B14" s="1" t="s">
        <v>289</v>
      </c>
      <c r="C14" s="2">
        <v>8000</v>
      </c>
      <c r="E14" s="2">
        <f>SUM(C14:D14)</f>
        <v>8000</v>
      </c>
      <c r="F14" s="2">
        <v>7500</v>
      </c>
      <c r="G14" s="2">
        <v>0</v>
      </c>
      <c r="H14" s="2">
        <f>SUM(F14:G14)</f>
        <v>7500</v>
      </c>
      <c r="I14" s="2">
        <f>C14</f>
        <v>8000</v>
      </c>
      <c r="K14" s="13">
        <f t="shared" si="0"/>
        <v>8000</v>
      </c>
      <c r="L14" s="2">
        <f>F14</f>
        <v>7500</v>
      </c>
      <c r="N14" s="13">
        <f t="shared" si="1"/>
        <v>7500</v>
      </c>
      <c r="Q14" s="13">
        <f t="shared" si="2"/>
        <v>0</v>
      </c>
      <c r="T14" s="13">
        <f t="shared" si="3"/>
        <v>0</v>
      </c>
      <c r="W14" s="13">
        <f t="shared" si="4"/>
        <v>0</v>
      </c>
      <c r="Z14" s="13">
        <f t="shared" si="5"/>
        <v>0</v>
      </c>
      <c r="AC14" s="13">
        <f t="shared" si="6"/>
        <v>0</v>
      </c>
      <c r="AF14" s="13">
        <f t="shared" si="7"/>
        <v>0</v>
      </c>
      <c r="AI14" s="13">
        <f t="shared" si="8"/>
        <v>0</v>
      </c>
      <c r="AL14" s="13">
        <f t="shared" si="9"/>
        <v>0</v>
      </c>
      <c r="AO14" s="21">
        <f t="shared" si="10"/>
        <v>0</v>
      </c>
      <c r="AR14" s="21">
        <f t="shared" si="11"/>
        <v>0</v>
      </c>
    </row>
    <row r="15" spans="2:44" ht="22.5">
      <c r="B15" s="1" t="s">
        <v>290</v>
      </c>
      <c r="K15" s="13">
        <f t="shared" si="0"/>
        <v>0</v>
      </c>
      <c r="N15" s="13">
        <f t="shared" si="1"/>
        <v>0</v>
      </c>
      <c r="Q15" s="13">
        <f t="shared" si="2"/>
        <v>0</v>
      </c>
      <c r="T15" s="13">
        <f t="shared" si="3"/>
        <v>0</v>
      </c>
      <c r="W15" s="13">
        <f t="shared" si="4"/>
        <v>0</v>
      </c>
      <c r="Z15" s="13">
        <f t="shared" si="5"/>
        <v>0</v>
      </c>
      <c r="AC15" s="13">
        <f t="shared" si="6"/>
        <v>0</v>
      </c>
      <c r="AF15" s="13">
        <f t="shared" si="7"/>
        <v>0</v>
      </c>
      <c r="AI15" s="13">
        <f t="shared" si="8"/>
        <v>0</v>
      </c>
      <c r="AL15" s="13">
        <f t="shared" si="9"/>
        <v>0</v>
      </c>
      <c r="AO15" s="21">
        <f t="shared" si="10"/>
        <v>0</v>
      </c>
      <c r="AR15" s="21">
        <f t="shared" si="11"/>
        <v>0</v>
      </c>
    </row>
    <row r="16" spans="1:44" ht="22.5">
      <c r="A16" s="1" t="s">
        <v>291</v>
      </c>
      <c r="B16" s="1" t="s">
        <v>292</v>
      </c>
      <c r="C16" s="2">
        <v>20000</v>
      </c>
      <c r="E16" s="2">
        <f>SUM(C16:D16)</f>
        <v>20000</v>
      </c>
      <c r="F16" s="2">
        <v>9640</v>
      </c>
      <c r="H16" s="2">
        <f>SUM(F16:G16)</f>
        <v>9640</v>
      </c>
      <c r="K16" s="13">
        <f t="shared" si="0"/>
        <v>0</v>
      </c>
      <c r="N16" s="13">
        <f t="shared" si="1"/>
        <v>0</v>
      </c>
      <c r="O16" s="2">
        <f>C16</f>
        <v>20000</v>
      </c>
      <c r="Q16" s="13">
        <f t="shared" si="2"/>
        <v>20000</v>
      </c>
      <c r="R16" s="2">
        <f>F16</f>
        <v>9640</v>
      </c>
      <c r="T16" s="13">
        <f t="shared" si="3"/>
        <v>9640</v>
      </c>
      <c r="W16" s="13">
        <f t="shared" si="4"/>
        <v>0</v>
      </c>
      <c r="Z16" s="13">
        <f t="shared" si="5"/>
        <v>0</v>
      </c>
      <c r="AC16" s="13">
        <f t="shared" si="6"/>
        <v>0</v>
      </c>
      <c r="AF16" s="13">
        <f t="shared" si="7"/>
        <v>0</v>
      </c>
      <c r="AI16" s="13">
        <f t="shared" si="8"/>
        <v>0</v>
      </c>
      <c r="AL16" s="13">
        <f t="shared" si="9"/>
        <v>0</v>
      </c>
      <c r="AO16" s="21">
        <f t="shared" si="10"/>
        <v>0</v>
      </c>
      <c r="AR16" s="21">
        <f t="shared" si="11"/>
        <v>0</v>
      </c>
    </row>
    <row r="17" spans="2:44" ht="22.5">
      <c r="B17" s="1" t="s">
        <v>293</v>
      </c>
      <c r="K17" s="13">
        <f t="shared" si="0"/>
        <v>0</v>
      </c>
      <c r="N17" s="13">
        <f t="shared" si="1"/>
        <v>0</v>
      </c>
      <c r="Q17" s="13">
        <f t="shared" si="2"/>
        <v>0</v>
      </c>
      <c r="T17" s="13">
        <f t="shared" si="3"/>
        <v>0</v>
      </c>
      <c r="W17" s="13">
        <f t="shared" si="4"/>
        <v>0</v>
      </c>
      <c r="Z17" s="13">
        <f t="shared" si="5"/>
        <v>0</v>
      </c>
      <c r="AC17" s="13">
        <f t="shared" si="6"/>
        <v>0</v>
      </c>
      <c r="AF17" s="13">
        <f t="shared" si="7"/>
        <v>0</v>
      </c>
      <c r="AI17" s="13">
        <f t="shared" si="8"/>
        <v>0</v>
      </c>
      <c r="AL17" s="13">
        <f t="shared" si="9"/>
        <v>0</v>
      </c>
      <c r="AO17" s="21">
        <f t="shared" si="10"/>
        <v>0</v>
      </c>
      <c r="AR17" s="21">
        <f t="shared" si="11"/>
        <v>0</v>
      </c>
    </row>
    <row r="18" spans="2:44" ht="22.5">
      <c r="B18" s="1" t="s">
        <v>294</v>
      </c>
      <c r="K18" s="13">
        <f t="shared" si="0"/>
        <v>0</v>
      </c>
      <c r="N18" s="13">
        <f t="shared" si="1"/>
        <v>0</v>
      </c>
      <c r="Q18" s="13">
        <f t="shared" si="2"/>
        <v>0</v>
      </c>
      <c r="T18" s="13">
        <f t="shared" si="3"/>
        <v>0</v>
      </c>
      <c r="W18" s="13">
        <f t="shared" si="4"/>
        <v>0</v>
      </c>
      <c r="Z18" s="13">
        <f t="shared" si="5"/>
        <v>0</v>
      </c>
      <c r="AC18" s="13">
        <f t="shared" si="6"/>
        <v>0</v>
      </c>
      <c r="AF18" s="13">
        <f t="shared" si="7"/>
        <v>0</v>
      </c>
      <c r="AI18" s="13">
        <f t="shared" si="8"/>
        <v>0</v>
      </c>
      <c r="AL18" s="13">
        <f t="shared" si="9"/>
        <v>0</v>
      </c>
      <c r="AO18" s="21">
        <f t="shared" si="10"/>
        <v>0</v>
      </c>
      <c r="AR18" s="21">
        <f t="shared" si="11"/>
        <v>0</v>
      </c>
    </row>
    <row r="19" spans="1:44" ht="22.5">
      <c r="A19" s="1" t="s">
        <v>295</v>
      </c>
      <c r="B19" s="1" t="s">
        <v>296</v>
      </c>
      <c r="C19" s="2">
        <v>150000</v>
      </c>
      <c r="E19" s="2">
        <f>SUM(C19:D19)</f>
        <v>150000</v>
      </c>
      <c r="F19" s="2">
        <v>78077</v>
      </c>
      <c r="G19" s="2">
        <v>0</v>
      </c>
      <c r="H19" s="2">
        <f>SUM(F19:G19)</f>
        <v>78077</v>
      </c>
      <c r="K19" s="13">
        <f t="shared" si="0"/>
        <v>0</v>
      </c>
      <c r="N19" s="13">
        <f t="shared" si="1"/>
        <v>0</v>
      </c>
      <c r="Q19" s="13">
        <f t="shared" si="2"/>
        <v>0</v>
      </c>
      <c r="T19" s="13">
        <f t="shared" si="3"/>
        <v>0</v>
      </c>
      <c r="W19" s="13">
        <f t="shared" si="4"/>
        <v>0</v>
      </c>
      <c r="Z19" s="13">
        <f t="shared" si="5"/>
        <v>0</v>
      </c>
      <c r="AC19" s="13">
        <f t="shared" si="6"/>
        <v>0</v>
      </c>
      <c r="AF19" s="13">
        <f t="shared" si="7"/>
        <v>0</v>
      </c>
      <c r="AI19" s="13">
        <f t="shared" si="8"/>
        <v>0</v>
      </c>
      <c r="AL19" s="13">
        <f t="shared" si="9"/>
        <v>0</v>
      </c>
      <c r="AM19" s="7">
        <f>C19</f>
        <v>150000</v>
      </c>
      <c r="AO19" s="21">
        <f t="shared" si="10"/>
        <v>150000</v>
      </c>
      <c r="AP19" s="7">
        <f>F19</f>
        <v>78077</v>
      </c>
      <c r="AR19" s="21">
        <f t="shared" si="11"/>
        <v>78077</v>
      </c>
    </row>
    <row r="20" spans="1:44" ht="22.5">
      <c r="A20" s="1" t="s">
        <v>297</v>
      </c>
      <c r="B20" s="1" t="s">
        <v>298</v>
      </c>
      <c r="C20" s="2">
        <v>536400</v>
      </c>
      <c r="E20" s="2">
        <f>SUM(C20:D20)</f>
        <v>536400</v>
      </c>
      <c r="F20" s="2">
        <v>441488.8</v>
      </c>
      <c r="H20" s="2">
        <f>SUM(F20:G20)</f>
        <v>441488.8</v>
      </c>
      <c r="K20" s="13">
        <f t="shared" si="0"/>
        <v>0</v>
      </c>
      <c r="N20" s="13">
        <f t="shared" si="1"/>
        <v>0</v>
      </c>
      <c r="Q20" s="13">
        <f t="shared" si="2"/>
        <v>0</v>
      </c>
      <c r="T20" s="13">
        <f t="shared" si="3"/>
        <v>0</v>
      </c>
      <c r="W20" s="13">
        <f t="shared" si="4"/>
        <v>0</v>
      </c>
      <c r="Z20" s="13">
        <f t="shared" si="5"/>
        <v>0</v>
      </c>
      <c r="AC20" s="13">
        <f t="shared" si="6"/>
        <v>0</v>
      </c>
      <c r="AF20" s="13">
        <f t="shared" si="7"/>
        <v>0</v>
      </c>
      <c r="AI20" s="13">
        <f t="shared" si="8"/>
        <v>0</v>
      </c>
      <c r="AL20" s="13">
        <f t="shared" si="9"/>
        <v>0</v>
      </c>
      <c r="AM20" s="7">
        <f>C20</f>
        <v>536400</v>
      </c>
      <c r="AO20" s="21">
        <f t="shared" si="10"/>
        <v>536400</v>
      </c>
      <c r="AP20" s="7">
        <f>F20</f>
        <v>441488.8</v>
      </c>
      <c r="AR20" s="21">
        <f t="shared" si="11"/>
        <v>441488.8</v>
      </c>
    </row>
    <row r="21" spans="2:44" ht="22.5">
      <c r="B21" s="1" t="s">
        <v>299</v>
      </c>
      <c r="K21" s="13">
        <f t="shared" si="0"/>
        <v>0</v>
      </c>
      <c r="N21" s="13">
        <f t="shared" si="1"/>
        <v>0</v>
      </c>
      <c r="Q21" s="13">
        <f t="shared" si="2"/>
        <v>0</v>
      </c>
      <c r="T21" s="13">
        <f t="shared" si="3"/>
        <v>0</v>
      </c>
      <c r="W21" s="13">
        <f t="shared" si="4"/>
        <v>0</v>
      </c>
      <c r="Z21" s="13">
        <f t="shared" si="5"/>
        <v>0</v>
      </c>
      <c r="AC21" s="13">
        <f t="shared" si="6"/>
        <v>0</v>
      </c>
      <c r="AF21" s="13">
        <f t="shared" si="7"/>
        <v>0</v>
      </c>
      <c r="AI21" s="13">
        <f t="shared" si="8"/>
        <v>0</v>
      </c>
      <c r="AL21" s="13">
        <f t="shared" si="9"/>
        <v>0</v>
      </c>
      <c r="AO21" s="21">
        <f t="shared" si="10"/>
        <v>0</v>
      </c>
      <c r="AR21" s="21">
        <f t="shared" si="11"/>
        <v>0</v>
      </c>
    </row>
    <row r="22" spans="2:44" ht="22.5">
      <c r="B22" s="1" t="s">
        <v>300</v>
      </c>
      <c r="K22" s="13">
        <f t="shared" si="0"/>
        <v>0</v>
      </c>
      <c r="N22" s="13">
        <f t="shared" si="1"/>
        <v>0</v>
      </c>
      <c r="Q22" s="13">
        <f t="shared" si="2"/>
        <v>0</v>
      </c>
      <c r="T22" s="13">
        <f t="shared" si="3"/>
        <v>0</v>
      </c>
      <c r="W22" s="13">
        <f t="shared" si="4"/>
        <v>0</v>
      </c>
      <c r="Z22" s="13">
        <f t="shared" si="5"/>
        <v>0</v>
      </c>
      <c r="AC22" s="13">
        <f t="shared" si="6"/>
        <v>0</v>
      </c>
      <c r="AF22" s="13">
        <f t="shared" si="7"/>
        <v>0</v>
      </c>
      <c r="AI22" s="13">
        <f t="shared" si="8"/>
        <v>0</v>
      </c>
      <c r="AL22" s="13">
        <f t="shared" si="9"/>
        <v>0</v>
      </c>
      <c r="AO22" s="21">
        <f t="shared" si="10"/>
        <v>0</v>
      </c>
      <c r="AR22" s="21">
        <f t="shared" si="11"/>
        <v>0</v>
      </c>
    </row>
    <row r="23" spans="2:44" ht="22.5">
      <c r="B23" s="1" t="s">
        <v>301</v>
      </c>
      <c r="C23" s="22">
        <v>28140664</v>
      </c>
      <c r="D23" s="22">
        <v>6592460</v>
      </c>
      <c r="E23" s="2">
        <f>SUM(C23:D23)</f>
        <v>34733124</v>
      </c>
      <c r="F23" s="2">
        <v>27815215.41</v>
      </c>
      <c r="G23" s="2">
        <v>5857099.57</v>
      </c>
      <c r="H23" s="2">
        <f>SUM(F23:G23)</f>
        <v>33672314.980000004</v>
      </c>
      <c r="K23" s="13">
        <f t="shared" si="0"/>
        <v>0</v>
      </c>
      <c r="N23" s="13">
        <f t="shared" si="1"/>
        <v>0</v>
      </c>
      <c r="Q23" s="13">
        <f t="shared" si="2"/>
        <v>0</v>
      </c>
      <c r="T23" s="13">
        <f t="shared" si="3"/>
        <v>0</v>
      </c>
      <c r="W23" s="13">
        <f t="shared" si="4"/>
        <v>0</v>
      </c>
      <c r="Z23" s="13">
        <f t="shared" si="5"/>
        <v>0</v>
      </c>
      <c r="AC23" s="13">
        <f t="shared" si="6"/>
        <v>0</v>
      </c>
      <c r="AF23" s="13">
        <f t="shared" si="7"/>
        <v>0</v>
      </c>
      <c r="AI23" s="13">
        <f t="shared" si="8"/>
        <v>0</v>
      </c>
      <c r="AL23" s="13">
        <f t="shared" si="9"/>
        <v>0</v>
      </c>
      <c r="AM23" s="7">
        <f>C23</f>
        <v>28140664</v>
      </c>
      <c r="AN23" s="23">
        <f>D23</f>
        <v>6592460</v>
      </c>
      <c r="AO23" s="21">
        <f t="shared" si="10"/>
        <v>34733124</v>
      </c>
      <c r="AP23" s="7">
        <f>F23</f>
        <v>27815215.41</v>
      </c>
      <c r="AQ23" s="7">
        <f>G23</f>
        <v>5857099.57</v>
      </c>
      <c r="AR23" s="21">
        <f t="shared" si="11"/>
        <v>33672314.980000004</v>
      </c>
    </row>
    <row r="24" spans="2:44" ht="22.5">
      <c r="B24" s="1" t="s">
        <v>302</v>
      </c>
      <c r="K24" s="13">
        <f t="shared" si="0"/>
        <v>0</v>
      </c>
      <c r="N24" s="13">
        <f t="shared" si="1"/>
        <v>0</v>
      </c>
      <c r="Q24" s="13">
        <f t="shared" si="2"/>
        <v>0</v>
      </c>
      <c r="T24" s="13">
        <f t="shared" si="3"/>
        <v>0</v>
      </c>
      <c r="W24" s="13">
        <f t="shared" si="4"/>
        <v>0</v>
      </c>
      <c r="Z24" s="13">
        <f t="shared" si="5"/>
        <v>0</v>
      </c>
      <c r="AC24" s="13">
        <f t="shared" si="6"/>
        <v>0</v>
      </c>
      <c r="AF24" s="13">
        <f t="shared" si="7"/>
        <v>0</v>
      </c>
      <c r="AI24" s="13">
        <f t="shared" si="8"/>
        <v>0</v>
      </c>
      <c r="AL24" s="13">
        <f t="shared" si="9"/>
        <v>0</v>
      </c>
      <c r="AO24" s="21">
        <f t="shared" si="10"/>
        <v>0</v>
      </c>
      <c r="AR24" s="21">
        <f t="shared" si="11"/>
        <v>0</v>
      </c>
    </row>
    <row r="25" spans="2:44" ht="22.5">
      <c r="B25" s="1" t="s">
        <v>303</v>
      </c>
      <c r="D25" s="2">
        <v>450000</v>
      </c>
      <c r="E25" s="2">
        <f>SUM(C25:D25)</f>
        <v>450000</v>
      </c>
      <c r="G25" s="2">
        <v>374184.41</v>
      </c>
      <c r="H25" s="2">
        <f>SUM(F25:G25)</f>
        <v>374184.41</v>
      </c>
      <c r="K25" s="13">
        <f t="shared" si="0"/>
        <v>0</v>
      </c>
      <c r="N25" s="13">
        <f t="shared" si="1"/>
        <v>0</v>
      </c>
      <c r="Q25" s="13">
        <f t="shared" si="2"/>
        <v>0</v>
      </c>
      <c r="T25" s="13">
        <f t="shared" si="3"/>
        <v>0</v>
      </c>
      <c r="W25" s="13">
        <f t="shared" si="4"/>
        <v>0</v>
      </c>
      <c r="Z25" s="13">
        <f t="shared" si="5"/>
        <v>0</v>
      </c>
      <c r="AC25" s="13">
        <f t="shared" si="6"/>
        <v>0</v>
      </c>
      <c r="AF25" s="13">
        <f t="shared" si="7"/>
        <v>0</v>
      </c>
      <c r="AI25" s="13">
        <f t="shared" si="8"/>
        <v>0</v>
      </c>
      <c r="AL25" s="13">
        <f t="shared" si="9"/>
        <v>0</v>
      </c>
      <c r="AN25" s="7">
        <f>D25</f>
        <v>450000</v>
      </c>
      <c r="AO25" s="21">
        <f t="shared" si="10"/>
        <v>450000</v>
      </c>
      <c r="AQ25" s="7">
        <f>G25</f>
        <v>374184.41</v>
      </c>
      <c r="AR25" s="21">
        <f t="shared" si="11"/>
        <v>374184.41</v>
      </c>
    </row>
    <row r="26" spans="2:44" ht="22.5">
      <c r="B26" s="1" t="s">
        <v>304</v>
      </c>
      <c r="K26" s="13">
        <f t="shared" si="0"/>
        <v>0</v>
      </c>
      <c r="N26" s="13">
        <f t="shared" si="1"/>
        <v>0</v>
      </c>
      <c r="Q26" s="13">
        <f t="shared" si="2"/>
        <v>0</v>
      </c>
      <c r="T26" s="13">
        <f t="shared" si="3"/>
        <v>0</v>
      </c>
      <c r="W26" s="13">
        <f t="shared" si="4"/>
        <v>0</v>
      </c>
      <c r="Z26" s="13">
        <f t="shared" si="5"/>
        <v>0</v>
      </c>
      <c r="AC26" s="13">
        <f t="shared" si="6"/>
        <v>0</v>
      </c>
      <c r="AF26" s="13">
        <f t="shared" si="7"/>
        <v>0</v>
      </c>
      <c r="AI26" s="13">
        <f t="shared" si="8"/>
        <v>0</v>
      </c>
      <c r="AL26" s="13">
        <f t="shared" si="9"/>
        <v>0</v>
      </c>
      <c r="AO26" s="21">
        <f t="shared" si="10"/>
        <v>0</v>
      </c>
      <c r="AR26" s="21">
        <f t="shared" si="11"/>
        <v>0</v>
      </c>
    </row>
    <row r="27" spans="2:44" ht="22.5">
      <c r="B27" s="1" t="s">
        <v>305</v>
      </c>
      <c r="C27" s="24">
        <v>1528950</v>
      </c>
      <c r="D27" s="2">
        <v>700000</v>
      </c>
      <c r="E27" s="2">
        <v>2228950</v>
      </c>
      <c r="F27" s="2">
        <v>1502935.92</v>
      </c>
      <c r="G27" s="2">
        <v>681926</v>
      </c>
      <c r="H27" s="2">
        <f>SUM(F27:G27)</f>
        <v>2184861.92</v>
      </c>
      <c r="K27" s="13">
        <f t="shared" si="0"/>
        <v>0</v>
      </c>
      <c r="N27" s="13">
        <f t="shared" si="1"/>
        <v>0</v>
      </c>
      <c r="Q27" s="13">
        <f t="shared" si="2"/>
        <v>0</v>
      </c>
      <c r="T27" s="13">
        <f t="shared" si="3"/>
        <v>0</v>
      </c>
      <c r="W27" s="13">
        <f t="shared" si="4"/>
        <v>0</v>
      </c>
      <c r="Z27" s="13">
        <f t="shared" si="5"/>
        <v>0</v>
      </c>
      <c r="AC27" s="13">
        <f t="shared" si="6"/>
        <v>0</v>
      </c>
      <c r="AF27" s="13">
        <f t="shared" si="7"/>
        <v>0</v>
      </c>
      <c r="AI27" s="13">
        <f t="shared" si="8"/>
        <v>0</v>
      </c>
      <c r="AL27" s="13">
        <f t="shared" si="9"/>
        <v>0</v>
      </c>
      <c r="AN27" s="23">
        <f>C27</f>
        <v>1528950</v>
      </c>
      <c r="AO27" s="21">
        <f t="shared" si="10"/>
        <v>1528950</v>
      </c>
      <c r="AP27" s="7">
        <f>F27</f>
        <v>1502935.92</v>
      </c>
      <c r="AQ27" s="7">
        <f>G27</f>
        <v>681926</v>
      </c>
      <c r="AR27" s="21">
        <f t="shared" si="11"/>
        <v>2184861.92</v>
      </c>
    </row>
    <row r="28" spans="2:44" ht="22.5">
      <c r="B28" s="1" t="s">
        <v>398</v>
      </c>
      <c r="K28" s="13">
        <f t="shared" si="0"/>
        <v>0</v>
      </c>
      <c r="N28" s="13">
        <f t="shared" si="1"/>
        <v>0</v>
      </c>
      <c r="Q28" s="13">
        <f t="shared" si="2"/>
        <v>0</v>
      </c>
      <c r="T28" s="13">
        <f t="shared" si="3"/>
        <v>0</v>
      </c>
      <c r="W28" s="13">
        <f t="shared" si="4"/>
        <v>0</v>
      </c>
      <c r="Z28" s="13">
        <f t="shared" si="5"/>
        <v>0</v>
      </c>
      <c r="AC28" s="13">
        <f t="shared" si="6"/>
        <v>0</v>
      </c>
      <c r="AF28" s="13">
        <f t="shared" si="7"/>
        <v>0</v>
      </c>
      <c r="AI28" s="13">
        <f t="shared" si="8"/>
        <v>0</v>
      </c>
      <c r="AL28" s="13">
        <f t="shared" si="9"/>
        <v>0</v>
      </c>
      <c r="AO28" s="21">
        <f t="shared" si="10"/>
        <v>0</v>
      </c>
      <c r="AR28" s="21">
        <f t="shared" si="11"/>
        <v>0</v>
      </c>
    </row>
    <row r="29" spans="2:44" ht="22.5">
      <c r="B29" s="1" t="s">
        <v>306</v>
      </c>
      <c r="C29" s="24">
        <v>2327000</v>
      </c>
      <c r="D29" s="24">
        <v>355000</v>
      </c>
      <c r="E29" s="2">
        <v>2682000</v>
      </c>
      <c r="F29" s="2">
        <v>2318558.3</v>
      </c>
      <c r="G29" s="2">
        <v>351816</v>
      </c>
      <c r="H29" s="2">
        <f>SUM(F29:G29)</f>
        <v>2670374.3</v>
      </c>
      <c r="K29" s="13">
        <f t="shared" si="0"/>
        <v>0</v>
      </c>
      <c r="N29" s="13">
        <f t="shared" si="1"/>
        <v>0</v>
      </c>
      <c r="Q29" s="13">
        <f t="shared" si="2"/>
        <v>0</v>
      </c>
      <c r="T29" s="13">
        <f t="shared" si="3"/>
        <v>0</v>
      </c>
      <c r="W29" s="13">
        <f t="shared" si="4"/>
        <v>0</v>
      </c>
      <c r="Z29" s="13">
        <f t="shared" si="5"/>
        <v>0</v>
      </c>
      <c r="AC29" s="13">
        <f t="shared" si="6"/>
        <v>0</v>
      </c>
      <c r="AF29" s="13">
        <f t="shared" si="7"/>
        <v>0</v>
      </c>
      <c r="AI29" s="13">
        <f t="shared" si="8"/>
        <v>0</v>
      </c>
      <c r="AL29" s="13">
        <f t="shared" si="9"/>
        <v>0</v>
      </c>
      <c r="AM29" s="23">
        <f>C29</f>
        <v>2327000</v>
      </c>
      <c r="AN29" s="23">
        <f>D29</f>
        <v>355000</v>
      </c>
      <c r="AO29" s="21">
        <f t="shared" si="10"/>
        <v>2682000</v>
      </c>
      <c r="AP29" s="7">
        <f>F29</f>
        <v>2318558.3</v>
      </c>
      <c r="AQ29" s="7">
        <f>G29</f>
        <v>351816</v>
      </c>
      <c r="AR29" s="21">
        <f t="shared" si="11"/>
        <v>2670374.3</v>
      </c>
    </row>
    <row r="30" spans="2:44" ht="22.5">
      <c r="B30" s="1" t="s">
        <v>307</v>
      </c>
      <c r="C30" s="2">
        <v>5469724</v>
      </c>
      <c r="E30" s="2">
        <f>SUM(C30:D30)</f>
        <v>5469724</v>
      </c>
      <c r="F30" s="2">
        <v>4821460.65</v>
      </c>
      <c r="H30" s="2">
        <f>SUM(F30:G30)</f>
        <v>4821460.65</v>
      </c>
      <c r="K30" s="13">
        <f t="shared" si="0"/>
        <v>0</v>
      </c>
      <c r="N30" s="13">
        <f t="shared" si="1"/>
        <v>0</v>
      </c>
      <c r="Q30" s="13">
        <f t="shared" si="2"/>
        <v>0</v>
      </c>
      <c r="T30" s="13">
        <f t="shared" si="3"/>
        <v>0</v>
      </c>
      <c r="W30" s="13">
        <f t="shared" si="4"/>
        <v>0</v>
      </c>
      <c r="Z30" s="13">
        <f t="shared" si="5"/>
        <v>0</v>
      </c>
      <c r="AC30" s="13">
        <f t="shared" si="6"/>
        <v>0</v>
      </c>
      <c r="AF30" s="13">
        <f t="shared" si="7"/>
        <v>0</v>
      </c>
      <c r="AI30" s="13">
        <f t="shared" si="8"/>
        <v>0</v>
      </c>
      <c r="AL30" s="13">
        <f t="shared" si="9"/>
        <v>0</v>
      </c>
      <c r="AM30" s="7">
        <f>C30</f>
        <v>5469724</v>
      </c>
      <c r="AO30" s="21">
        <f t="shared" si="10"/>
        <v>5469724</v>
      </c>
      <c r="AP30" s="7">
        <f>F30</f>
        <v>4821460.65</v>
      </c>
      <c r="AQ30" s="7"/>
      <c r="AR30" s="21">
        <f t="shared" si="11"/>
        <v>4821460.65</v>
      </c>
    </row>
    <row r="31" spans="2:44" ht="22.5">
      <c r="B31" s="1" t="s">
        <v>308</v>
      </c>
      <c r="K31" s="13">
        <f t="shared" si="0"/>
        <v>0</v>
      </c>
      <c r="N31" s="13">
        <f t="shared" si="1"/>
        <v>0</v>
      </c>
      <c r="Q31" s="13">
        <f t="shared" si="2"/>
        <v>0</v>
      </c>
      <c r="T31" s="13">
        <f t="shared" si="3"/>
        <v>0</v>
      </c>
      <c r="W31" s="13">
        <f t="shared" si="4"/>
        <v>0</v>
      </c>
      <c r="Z31" s="13">
        <f t="shared" si="5"/>
        <v>0</v>
      </c>
      <c r="AC31" s="13">
        <f t="shared" si="6"/>
        <v>0</v>
      </c>
      <c r="AF31" s="13">
        <f t="shared" si="7"/>
        <v>0</v>
      </c>
      <c r="AI31" s="13">
        <f t="shared" si="8"/>
        <v>0</v>
      </c>
      <c r="AL31" s="13">
        <f t="shared" si="9"/>
        <v>0</v>
      </c>
      <c r="AO31" s="21">
        <f t="shared" si="10"/>
        <v>0</v>
      </c>
      <c r="AR31" s="21">
        <f t="shared" si="11"/>
        <v>0</v>
      </c>
    </row>
    <row r="32" spans="2:44" ht="22.5">
      <c r="B32" s="1" t="s">
        <v>309</v>
      </c>
      <c r="K32" s="13">
        <f t="shared" si="0"/>
        <v>0</v>
      </c>
      <c r="N32" s="13">
        <f t="shared" si="1"/>
        <v>0</v>
      </c>
      <c r="Q32" s="13">
        <f t="shared" si="2"/>
        <v>0</v>
      </c>
      <c r="T32" s="13">
        <f t="shared" si="3"/>
        <v>0</v>
      </c>
      <c r="W32" s="13">
        <f t="shared" si="4"/>
        <v>0</v>
      </c>
      <c r="Z32" s="13">
        <f t="shared" si="5"/>
        <v>0</v>
      </c>
      <c r="AC32" s="13">
        <f t="shared" si="6"/>
        <v>0</v>
      </c>
      <c r="AF32" s="13">
        <f t="shared" si="7"/>
        <v>0</v>
      </c>
      <c r="AI32" s="13">
        <f t="shared" si="8"/>
        <v>0</v>
      </c>
      <c r="AL32" s="13">
        <f t="shared" si="9"/>
        <v>0</v>
      </c>
      <c r="AO32" s="21">
        <f t="shared" si="10"/>
        <v>0</v>
      </c>
      <c r="AR32" s="21">
        <f t="shared" si="11"/>
        <v>0</v>
      </c>
    </row>
    <row r="33" spans="2:44" ht="22.5">
      <c r="B33" s="1" t="s">
        <v>310</v>
      </c>
      <c r="C33" s="2">
        <v>5000</v>
      </c>
      <c r="E33" s="2">
        <f>SUM(C33:D33)</f>
        <v>5000</v>
      </c>
      <c r="F33" s="2">
        <v>3066.69</v>
      </c>
      <c r="H33" s="2">
        <f>SUM(F33:G33)</f>
        <v>3066.69</v>
      </c>
      <c r="K33" s="13">
        <f t="shared" si="0"/>
        <v>0</v>
      </c>
      <c r="N33" s="13">
        <f t="shared" si="1"/>
        <v>0</v>
      </c>
      <c r="Q33" s="13">
        <f t="shared" si="2"/>
        <v>0</v>
      </c>
      <c r="T33" s="13">
        <f t="shared" si="3"/>
        <v>0</v>
      </c>
      <c r="W33" s="13">
        <f t="shared" si="4"/>
        <v>0</v>
      </c>
      <c r="Z33" s="13">
        <f t="shared" si="5"/>
        <v>0</v>
      </c>
      <c r="AC33" s="13">
        <f t="shared" si="6"/>
        <v>0</v>
      </c>
      <c r="AF33" s="13">
        <f t="shared" si="7"/>
        <v>0</v>
      </c>
      <c r="AI33" s="13">
        <f t="shared" si="8"/>
        <v>0</v>
      </c>
      <c r="AL33" s="13">
        <f t="shared" si="9"/>
        <v>0</v>
      </c>
      <c r="AM33" s="7">
        <f>C33</f>
        <v>5000</v>
      </c>
      <c r="AO33" s="21">
        <f t="shared" si="10"/>
        <v>5000</v>
      </c>
      <c r="AP33" s="7">
        <f>F33</f>
        <v>3066.69</v>
      </c>
      <c r="AR33" s="21">
        <f t="shared" si="11"/>
        <v>3066.69</v>
      </c>
    </row>
    <row r="34" spans="2:44" ht="22.5">
      <c r="B34" s="1" t="s">
        <v>311</v>
      </c>
      <c r="K34" s="13">
        <f t="shared" si="0"/>
        <v>0</v>
      </c>
      <c r="N34" s="13">
        <f t="shared" si="1"/>
        <v>0</v>
      </c>
      <c r="Q34" s="13">
        <f t="shared" si="2"/>
        <v>0</v>
      </c>
      <c r="T34" s="13">
        <f t="shared" si="3"/>
        <v>0</v>
      </c>
      <c r="W34" s="13">
        <f t="shared" si="4"/>
        <v>0</v>
      </c>
      <c r="Z34" s="13">
        <f t="shared" si="5"/>
        <v>0</v>
      </c>
      <c r="AC34" s="13">
        <f t="shared" si="6"/>
        <v>0</v>
      </c>
      <c r="AF34" s="13">
        <f t="shared" si="7"/>
        <v>0</v>
      </c>
      <c r="AI34" s="13">
        <f t="shared" si="8"/>
        <v>0</v>
      </c>
      <c r="AL34" s="13">
        <f t="shared" si="9"/>
        <v>0</v>
      </c>
      <c r="AO34" s="21">
        <f t="shared" si="10"/>
        <v>0</v>
      </c>
      <c r="AR34" s="21">
        <f t="shared" si="11"/>
        <v>0</v>
      </c>
    </row>
    <row r="35" spans="2:44" ht="22.5">
      <c r="B35" s="1" t="s">
        <v>312</v>
      </c>
      <c r="C35" s="2">
        <v>80000</v>
      </c>
      <c r="E35" s="2">
        <f>SUM(C35:D35)</f>
        <v>80000</v>
      </c>
      <c r="F35" s="2">
        <v>77226</v>
      </c>
      <c r="H35" s="2">
        <f>SUM(F35:G35)</f>
        <v>77226</v>
      </c>
      <c r="K35" s="13">
        <f t="shared" si="0"/>
        <v>0</v>
      </c>
      <c r="N35" s="13">
        <f t="shared" si="1"/>
        <v>0</v>
      </c>
      <c r="Q35" s="13">
        <f t="shared" si="2"/>
        <v>0</v>
      </c>
      <c r="T35" s="13">
        <f t="shared" si="3"/>
        <v>0</v>
      </c>
      <c r="W35" s="13">
        <f t="shared" si="4"/>
        <v>0</v>
      </c>
      <c r="Z35" s="13">
        <f t="shared" si="5"/>
        <v>0</v>
      </c>
      <c r="AC35" s="13">
        <f t="shared" si="6"/>
        <v>0</v>
      </c>
      <c r="AF35" s="13">
        <f t="shared" si="7"/>
        <v>0</v>
      </c>
      <c r="AI35" s="13">
        <f t="shared" si="8"/>
        <v>0</v>
      </c>
      <c r="AL35" s="13">
        <f t="shared" si="9"/>
        <v>0</v>
      </c>
      <c r="AM35" s="7">
        <f>C35</f>
        <v>80000</v>
      </c>
      <c r="AO35" s="21">
        <f t="shared" si="10"/>
        <v>80000</v>
      </c>
      <c r="AP35" s="7">
        <f>F35</f>
        <v>77226</v>
      </c>
      <c r="AR35" s="21">
        <f t="shared" si="11"/>
        <v>77226</v>
      </c>
    </row>
    <row r="36" spans="2:44" ht="22.5">
      <c r="B36" s="1" t="s">
        <v>313</v>
      </c>
      <c r="K36" s="13">
        <f t="shared" si="0"/>
        <v>0</v>
      </c>
      <c r="N36" s="13">
        <f t="shared" si="1"/>
        <v>0</v>
      </c>
      <c r="Q36" s="13">
        <f t="shared" si="2"/>
        <v>0</v>
      </c>
      <c r="T36" s="13">
        <f t="shared" si="3"/>
        <v>0</v>
      </c>
      <c r="W36" s="13">
        <f t="shared" si="4"/>
        <v>0</v>
      </c>
      <c r="Z36" s="13">
        <f t="shared" si="5"/>
        <v>0</v>
      </c>
      <c r="AC36" s="13">
        <f t="shared" si="6"/>
        <v>0</v>
      </c>
      <c r="AF36" s="13">
        <f t="shared" si="7"/>
        <v>0</v>
      </c>
      <c r="AI36" s="13">
        <f t="shared" si="8"/>
        <v>0</v>
      </c>
      <c r="AL36" s="13">
        <f t="shared" si="9"/>
        <v>0</v>
      </c>
      <c r="AO36" s="21">
        <f t="shared" si="10"/>
        <v>0</v>
      </c>
      <c r="AR36" s="21">
        <f t="shared" si="11"/>
        <v>0</v>
      </c>
    </row>
    <row r="37" spans="2:44" ht="22.5">
      <c r="B37" s="1" t="s">
        <v>314</v>
      </c>
      <c r="D37" s="2">
        <v>12510000</v>
      </c>
      <c r="E37" s="2">
        <f>SUM(C37:D37)</f>
        <v>12510000</v>
      </c>
      <c r="G37" s="2">
        <v>12472150</v>
      </c>
      <c r="H37" s="2">
        <f>SUM(F37:G37)</f>
        <v>12472150</v>
      </c>
      <c r="J37" s="2">
        <f>D37</f>
        <v>12510000</v>
      </c>
      <c r="K37" s="13">
        <f t="shared" si="0"/>
        <v>12510000</v>
      </c>
      <c r="M37" s="2">
        <f>G37</f>
        <v>12472150</v>
      </c>
      <c r="N37" s="13">
        <f t="shared" si="1"/>
        <v>12472150</v>
      </c>
      <c r="Q37" s="13">
        <f t="shared" si="2"/>
        <v>0</v>
      </c>
      <c r="T37" s="13">
        <f t="shared" si="3"/>
        <v>0</v>
      </c>
      <c r="W37" s="13">
        <f t="shared" si="4"/>
        <v>0</v>
      </c>
      <c r="Z37" s="13">
        <f t="shared" si="5"/>
        <v>0</v>
      </c>
      <c r="AC37" s="13">
        <f t="shared" si="6"/>
        <v>0</v>
      </c>
      <c r="AF37" s="13">
        <f t="shared" si="7"/>
        <v>0</v>
      </c>
      <c r="AI37" s="13">
        <f t="shared" si="8"/>
        <v>0</v>
      </c>
      <c r="AL37" s="13">
        <f t="shared" si="9"/>
        <v>0</v>
      </c>
      <c r="AO37" s="21">
        <f t="shared" si="10"/>
        <v>0</v>
      </c>
      <c r="AR37" s="21">
        <f t="shared" si="11"/>
        <v>0</v>
      </c>
    </row>
    <row r="38" spans="2:44" ht="22.5">
      <c r="B38" s="1" t="s">
        <v>315</v>
      </c>
      <c r="K38" s="13">
        <f t="shared" si="0"/>
        <v>0</v>
      </c>
      <c r="N38" s="13">
        <f t="shared" si="1"/>
        <v>0</v>
      </c>
      <c r="Q38" s="13">
        <f t="shared" si="2"/>
        <v>0</v>
      </c>
      <c r="T38" s="13">
        <f t="shared" si="3"/>
        <v>0</v>
      </c>
      <c r="W38" s="13">
        <f t="shared" si="4"/>
        <v>0</v>
      </c>
      <c r="Z38" s="13">
        <f t="shared" si="5"/>
        <v>0</v>
      </c>
      <c r="AC38" s="13">
        <f t="shared" si="6"/>
        <v>0</v>
      </c>
      <c r="AF38" s="13">
        <f t="shared" si="7"/>
        <v>0</v>
      </c>
      <c r="AI38" s="13">
        <f t="shared" si="8"/>
        <v>0</v>
      </c>
      <c r="AL38" s="13">
        <f t="shared" si="9"/>
        <v>0</v>
      </c>
      <c r="AO38" s="21">
        <f t="shared" si="10"/>
        <v>0</v>
      </c>
      <c r="AR38" s="21">
        <f t="shared" si="11"/>
        <v>0</v>
      </c>
    </row>
    <row r="39" spans="2:44" ht="22.5">
      <c r="B39" s="1" t="s">
        <v>316</v>
      </c>
      <c r="C39" s="2">
        <v>37000</v>
      </c>
      <c r="E39" s="2">
        <f>SUM(C39:D39)</f>
        <v>37000</v>
      </c>
      <c r="F39" s="2">
        <v>34343.24</v>
      </c>
      <c r="H39" s="2">
        <f>SUM(F39:G39)</f>
        <v>34343.24</v>
      </c>
      <c r="K39" s="13">
        <f t="shared" si="0"/>
        <v>0</v>
      </c>
      <c r="N39" s="13">
        <f t="shared" si="1"/>
        <v>0</v>
      </c>
      <c r="Q39" s="13">
        <f t="shared" si="2"/>
        <v>0</v>
      </c>
      <c r="T39" s="13">
        <f t="shared" si="3"/>
        <v>0</v>
      </c>
      <c r="W39" s="13">
        <f t="shared" si="4"/>
        <v>0</v>
      </c>
      <c r="Z39" s="13">
        <f t="shared" si="5"/>
        <v>0</v>
      </c>
      <c r="AC39" s="13">
        <f t="shared" si="6"/>
        <v>0</v>
      </c>
      <c r="AF39" s="13">
        <f t="shared" si="7"/>
        <v>0</v>
      </c>
      <c r="AI39" s="13">
        <f t="shared" si="8"/>
        <v>0</v>
      </c>
      <c r="AL39" s="13">
        <f t="shared" si="9"/>
        <v>0</v>
      </c>
      <c r="AM39" s="7">
        <f>C39</f>
        <v>37000</v>
      </c>
      <c r="AO39" s="21">
        <f t="shared" si="10"/>
        <v>37000</v>
      </c>
      <c r="AP39" s="7">
        <f>F39</f>
        <v>34343.24</v>
      </c>
      <c r="AR39" s="21">
        <f t="shared" si="11"/>
        <v>34343.24</v>
      </c>
    </row>
    <row r="40" spans="2:44" ht="22.5">
      <c r="B40" s="1" t="s">
        <v>317</v>
      </c>
      <c r="K40" s="13">
        <f t="shared" si="0"/>
        <v>0</v>
      </c>
      <c r="N40" s="13">
        <f t="shared" si="1"/>
        <v>0</v>
      </c>
      <c r="Q40" s="13">
        <f t="shared" si="2"/>
        <v>0</v>
      </c>
      <c r="T40" s="13">
        <f t="shared" si="3"/>
        <v>0</v>
      </c>
      <c r="W40" s="13">
        <f t="shared" si="4"/>
        <v>0</v>
      </c>
      <c r="Z40" s="13">
        <f t="shared" si="5"/>
        <v>0</v>
      </c>
      <c r="AC40" s="13">
        <f t="shared" si="6"/>
        <v>0</v>
      </c>
      <c r="AF40" s="13">
        <f t="shared" si="7"/>
        <v>0</v>
      </c>
      <c r="AI40" s="13">
        <f t="shared" si="8"/>
        <v>0</v>
      </c>
      <c r="AL40" s="13">
        <f t="shared" si="9"/>
        <v>0</v>
      </c>
      <c r="AO40" s="21">
        <f t="shared" si="10"/>
        <v>0</v>
      </c>
      <c r="AR40" s="21">
        <f t="shared" si="11"/>
        <v>0</v>
      </c>
    </row>
    <row r="41" spans="2:44" ht="22.5">
      <c r="B41" s="1" t="s">
        <v>318</v>
      </c>
      <c r="D41" s="2">
        <v>857600</v>
      </c>
      <c r="E41" s="2">
        <f>SUM(C41:D41)</f>
        <v>857600</v>
      </c>
      <c r="G41" s="2">
        <v>412181.2</v>
      </c>
      <c r="H41" s="2">
        <f>SUM(F41:G41)</f>
        <v>412181.2</v>
      </c>
      <c r="K41" s="13">
        <f t="shared" si="0"/>
        <v>0</v>
      </c>
      <c r="N41" s="13">
        <f t="shared" si="1"/>
        <v>0</v>
      </c>
      <c r="Q41" s="13">
        <f t="shared" si="2"/>
        <v>0</v>
      </c>
      <c r="T41" s="13">
        <f t="shared" si="3"/>
        <v>0</v>
      </c>
      <c r="W41" s="13">
        <f t="shared" si="4"/>
        <v>0</v>
      </c>
      <c r="Z41" s="13">
        <f t="shared" si="5"/>
        <v>0</v>
      </c>
      <c r="AB41" s="2">
        <f>D41</f>
        <v>857600</v>
      </c>
      <c r="AC41" s="13">
        <f t="shared" si="6"/>
        <v>857600</v>
      </c>
      <c r="AE41" s="2">
        <f>G41</f>
        <v>412181.2</v>
      </c>
      <c r="AF41" s="13">
        <f t="shared" si="7"/>
        <v>412181.2</v>
      </c>
      <c r="AI41" s="13">
        <f t="shared" si="8"/>
        <v>0</v>
      </c>
      <c r="AL41" s="13">
        <f t="shared" si="9"/>
        <v>0</v>
      </c>
      <c r="AO41" s="21">
        <f t="shared" si="10"/>
        <v>0</v>
      </c>
      <c r="AR41" s="21">
        <f t="shared" si="11"/>
        <v>0</v>
      </c>
    </row>
    <row r="42" spans="2:44" ht="22.5">
      <c r="B42" s="1" t="s">
        <v>319</v>
      </c>
      <c r="K42" s="13">
        <f t="shared" si="0"/>
        <v>0</v>
      </c>
      <c r="N42" s="13">
        <f t="shared" si="1"/>
        <v>0</v>
      </c>
      <c r="Q42" s="13">
        <f t="shared" si="2"/>
        <v>0</v>
      </c>
      <c r="T42" s="13">
        <f t="shared" si="3"/>
        <v>0</v>
      </c>
      <c r="W42" s="13">
        <f t="shared" si="4"/>
        <v>0</v>
      </c>
      <c r="Z42" s="13">
        <f t="shared" si="5"/>
        <v>0</v>
      </c>
      <c r="AC42" s="13">
        <f t="shared" si="6"/>
        <v>0</v>
      </c>
      <c r="AF42" s="13">
        <f t="shared" si="7"/>
        <v>0</v>
      </c>
      <c r="AI42" s="13">
        <f t="shared" si="8"/>
        <v>0</v>
      </c>
      <c r="AL42" s="13">
        <f t="shared" si="9"/>
        <v>0</v>
      </c>
      <c r="AO42" s="21">
        <f t="shared" si="10"/>
        <v>0</v>
      </c>
      <c r="AR42" s="21">
        <f t="shared" si="11"/>
        <v>0</v>
      </c>
    </row>
    <row r="43" spans="2:44" ht="22.5">
      <c r="B43" s="1" t="s">
        <v>320</v>
      </c>
      <c r="K43" s="13">
        <f t="shared" si="0"/>
        <v>0</v>
      </c>
      <c r="N43" s="13">
        <f t="shared" si="1"/>
        <v>0</v>
      </c>
      <c r="Q43" s="13">
        <f t="shared" si="2"/>
        <v>0</v>
      </c>
      <c r="T43" s="13">
        <f t="shared" si="3"/>
        <v>0</v>
      </c>
      <c r="W43" s="13">
        <f t="shared" si="4"/>
        <v>0</v>
      </c>
      <c r="Z43" s="13">
        <f t="shared" si="5"/>
        <v>0</v>
      </c>
      <c r="AC43" s="13">
        <f t="shared" si="6"/>
        <v>0</v>
      </c>
      <c r="AF43" s="13">
        <f t="shared" si="7"/>
        <v>0</v>
      </c>
      <c r="AI43" s="13">
        <f t="shared" si="8"/>
        <v>0</v>
      </c>
      <c r="AL43" s="13">
        <f t="shared" si="9"/>
        <v>0</v>
      </c>
      <c r="AO43" s="21">
        <f t="shared" si="10"/>
        <v>0</v>
      </c>
      <c r="AR43" s="21">
        <f t="shared" si="11"/>
        <v>0</v>
      </c>
    </row>
    <row r="44" spans="1:44" ht="22.5">
      <c r="A44" s="1" t="s">
        <v>321</v>
      </c>
      <c r="B44" s="1" t="s">
        <v>322</v>
      </c>
      <c r="K44" s="13">
        <f t="shared" si="0"/>
        <v>0</v>
      </c>
      <c r="N44" s="13">
        <f t="shared" si="1"/>
        <v>0</v>
      </c>
      <c r="Q44" s="13">
        <f t="shared" si="2"/>
        <v>0</v>
      </c>
      <c r="T44" s="13">
        <f t="shared" si="3"/>
        <v>0</v>
      </c>
      <c r="W44" s="13">
        <f t="shared" si="4"/>
        <v>0</v>
      </c>
      <c r="Z44" s="13">
        <f t="shared" si="5"/>
        <v>0</v>
      </c>
      <c r="AC44" s="13">
        <f t="shared" si="6"/>
        <v>0</v>
      </c>
      <c r="AF44" s="13">
        <f t="shared" si="7"/>
        <v>0</v>
      </c>
      <c r="AI44" s="13">
        <f t="shared" si="8"/>
        <v>0</v>
      </c>
      <c r="AL44" s="13">
        <f t="shared" si="9"/>
        <v>0</v>
      </c>
      <c r="AO44" s="21">
        <f t="shared" si="10"/>
        <v>0</v>
      </c>
      <c r="AR44" s="21">
        <f t="shared" si="11"/>
        <v>0</v>
      </c>
    </row>
    <row r="45" spans="2:44" ht="22.5">
      <c r="B45" s="1" t="s">
        <v>323</v>
      </c>
      <c r="K45" s="13">
        <f t="shared" si="0"/>
        <v>0</v>
      </c>
      <c r="N45" s="13">
        <f t="shared" si="1"/>
        <v>0</v>
      </c>
      <c r="Q45" s="13">
        <f t="shared" si="2"/>
        <v>0</v>
      </c>
      <c r="T45" s="13">
        <f t="shared" si="3"/>
        <v>0</v>
      </c>
      <c r="W45" s="13">
        <f t="shared" si="4"/>
        <v>0</v>
      </c>
      <c r="Z45" s="13">
        <f t="shared" si="5"/>
        <v>0</v>
      </c>
      <c r="AC45" s="13">
        <f t="shared" si="6"/>
        <v>0</v>
      </c>
      <c r="AF45" s="13">
        <f t="shared" si="7"/>
        <v>0</v>
      </c>
      <c r="AI45" s="13">
        <f t="shared" si="8"/>
        <v>0</v>
      </c>
      <c r="AL45" s="13">
        <f t="shared" si="9"/>
        <v>0</v>
      </c>
      <c r="AO45" s="21">
        <f t="shared" si="10"/>
        <v>0</v>
      </c>
      <c r="AR45" s="21">
        <f t="shared" si="11"/>
        <v>0</v>
      </c>
    </row>
    <row r="46" spans="2:44" ht="22.5">
      <c r="B46" s="1" t="s">
        <v>324</v>
      </c>
      <c r="C46" s="2">
        <v>6000</v>
      </c>
      <c r="E46" s="2">
        <f>SUM(C46:D46)</f>
        <v>6000</v>
      </c>
      <c r="F46" s="2">
        <v>2040</v>
      </c>
      <c r="H46" s="2">
        <f>SUM(F46:G46)</f>
        <v>2040</v>
      </c>
      <c r="I46" s="2">
        <f>C46</f>
        <v>6000</v>
      </c>
      <c r="K46" s="13">
        <f t="shared" si="0"/>
        <v>6000</v>
      </c>
      <c r="L46" s="2">
        <f>F46</f>
        <v>2040</v>
      </c>
      <c r="N46" s="13">
        <f t="shared" si="1"/>
        <v>2040</v>
      </c>
      <c r="Q46" s="13">
        <f t="shared" si="2"/>
        <v>0</v>
      </c>
      <c r="T46" s="13">
        <f t="shared" si="3"/>
        <v>0</v>
      </c>
      <c r="W46" s="13">
        <f t="shared" si="4"/>
        <v>0</v>
      </c>
      <c r="Z46" s="13">
        <f t="shared" si="5"/>
        <v>0</v>
      </c>
      <c r="AC46" s="13">
        <f t="shared" si="6"/>
        <v>0</v>
      </c>
      <c r="AF46" s="13">
        <f t="shared" si="7"/>
        <v>0</v>
      </c>
      <c r="AI46" s="13">
        <f t="shared" si="8"/>
        <v>0</v>
      </c>
      <c r="AL46" s="13">
        <f t="shared" si="9"/>
        <v>0</v>
      </c>
      <c r="AO46" s="21">
        <f t="shared" si="10"/>
        <v>0</v>
      </c>
      <c r="AR46" s="21">
        <f t="shared" si="11"/>
        <v>0</v>
      </c>
    </row>
    <row r="47" spans="2:44" ht="22.5">
      <c r="B47" s="1" t="s">
        <v>325</v>
      </c>
      <c r="K47" s="13">
        <f t="shared" si="0"/>
        <v>0</v>
      </c>
      <c r="N47" s="13">
        <f t="shared" si="1"/>
        <v>0</v>
      </c>
      <c r="Q47" s="13">
        <f t="shared" si="2"/>
        <v>0</v>
      </c>
      <c r="T47" s="13">
        <f t="shared" si="3"/>
        <v>0</v>
      </c>
      <c r="W47" s="13">
        <f t="shared" si="4"/>
        <v>0</v>
      </c>
      <c r="Z47" s="13">
        <f t="shared" si="5"/>
        <v>0</v>
      </c>
      <c r="AC47" s="13">
        <f t="shared" si="6"/>
        <v>0</v>
      </c>
      <c r="AF47" s="13">
        <f t="shared" si="7"/>
        <v>0</v>
      </c>
      <c r="AI47" s="13">
        <f t="shared" si="8"/>
        <v>0</v>
      </c>
      <c r="AL47" s="13">
        <f t="shared" si="9"/>
        <v>0</v>
      </c>
      <c r="AO47" s="21">
        <f t="shared" si="10"/>
        <v>0</v>
      </c>
      <c r="AR47" s="21">
        <f t="shared" si="11"/>
        <v>0</v>
      </c>
    </row>
    <row r="48" spans="2:44" ht="22.5">
      <c r="B48" s="1" t="s">
        <v>326</v>
      </c>
      <c r="C48" s="2">
        <v>24300</v>
      </c>
      <c r="D48" s="2">
        <v>620000</v>
      </c>
      <c r="E48" s="2">
        <f>SUM(C48:D48)</f>
        <v>644300</v>
      </c>
      <c r="F48" s="2">
        <v>20000</v>
      </c>
      <c r="G48" s="2">
        <v>604000</v>
      </c>
      <c r="H48" s="2">
        <f>SUM(F48:G48)</f>
        <v>624000</v>
      </c>
      <c r="I48" s="2">
        <f>C48</f>
        <v>24300</v>
      </c>
      <c r="J48" s="2">
        <f>D48</f>
        <v>620000</v>
      </c>
      <c r="K48" s="13">
        <f t="shared" si="0"/>
        <v>644300</v>
      </c>
      <c r="L48" s="2">
        <f>F48</f>
        <v>20000</v>
      </c>
      <c r="M48" s="2">
        <f>G48</f>
        <v>604000</v>
      </c>
      <c r="N48" s="13">
        <f t="shared" si="1"/>
        <v>624000</v>
      </c>
      <c r="Q48" s="13">
        <f t="shared" si="2"/>
        <v>0</v>
      </c>
      <c r="T48" s="13">
        <f t="shared" si="3"/>
        <v>0</v>
      </c>
      <c r="W48" s="13">
        <f t="shared" si="4"/>
        <v>0</v>
      </c>
      <c r="Z48" s="13">
        <f t="shared" si="5"/>
        <v>0</v>
      </c>
      <c r="AC48" s="13">
        <f t="shared" si="6"/>
        <v>0</v>
      </c>
      <c r="AF48" s="13">
        <f t="shared" si="7"/>
        <v>0</v>
      </c>
      <c r="AI48" s="13">
        <f t="shared" si="8"/>
        <v>0</v>
      </c>
      <c r="AL48" s="13">
        <f t="shared" si="9"/>
        <v>0</v>
      </c>
      <c r="AO48" s="21">
        <f t="shared" si="10"/>
        <v>0</v>
      </c>
      <c r="AR48" s="21">
        <f t="shared" si="11"/>
        <v>0</v>
      </c>
    </row>
    <row r="49" spans="2:44" ht="22.5">
      <c r="B49" s="1" t="s">
        <v>327</v>
      </c>
      <c r="K49" s="13">
        <f t="shared" si="0"/>
        <v>0</v>
      </c>
      <c r="N49" s="13">
        <f t="shared" si="1"/>
        <v>0</v>
      </c>
      <c r="Q49" s="13">
        <f t="shared" si="2"/>
        <v>0</v>
      </c>
      <c r="T49" s="13">
        <f t="shared" si="3"/>
        <v>0</v>
      </c>
      <c r="W49" s="13">
        <f t="shared" si="4"/>
        <v>0</v>
      </c>
      <c r="Z49" s="13">
        <f t="shared" si="5"/>
        <v>0</v>
      </c>
      <c r="AC49" s="13">
        <f t="shared" si="6"/>
        <v>0</v>
      </c>
      <c r="AF49" s="13">
        <f t="shared" si="7"/>
        <v>0</v>
      </c>
      <c r="AI49" s="13">
        <f t="shared" si="8"/>
        <v>0</v>
      </c>
      <c r="AL49" s="13">
        <f t="shared" si="9"/>
        <v>0</v>
      </c>
      <c r="AO49" s="21">
        <f t="shared" si="10"/>
        <v>0</v>
      </c>
      <c r="AR49" s="21">
        <f t="shared" si="11"/>
        <v>0</v>
      </c>
    </row>
    <row r="50" spans="2:44" ht="22.5">
      <c r="B50" s="1" t="s">
        <v>328</v>
      </c>
      <c r="C50" s="2">
        <v>840000</v>
      </c>
      <c r="D50" s="2">
        <v>120000</v>
      </c>
      <c r="E50" s="2">
        <f>SUM(C50:D50)</f>
        <v>960000</v>
      </c>
      <c r="F50" s="2">
        <v>835973.45</v>
      </c>
      <c r="G50" s="2">
        <v>119980</v>
      </c>
      <c r="H50" s="2">
        <f>SUM(F50:G50)</f>
        <v>955953.45</v>
      </c>
      <c r="I50" s="2">
        <f>C50</f>
        <v>840000</v>
      </c>
      <c r="J50" s="2">
        <f>D50</f>
        <v>120000</v>
      </c>
      <c r="K50" s="13">
        <f t="shared" si="0"/>
        <v>960000</v>
      </c>
      <c r="L50" s="2">
        <f>F50</f>
        <v>835973.45</v>
      </c>
      <c r="M50" s="2">
        <f>G50</f>
        <v>119980</v>
      </c>
      <c r="N50" s="13">
        <f t="shared" si="1"/>
        <v>955953.45</v>
      </c>
      <c r="Q50" s="13">
        <f t="shared" si="2"/>
        <v>0</v>
      </c>
      <c r="T50" s="13">
        <f t="shared" si="3"/>
        <v>0</v>
      </c>
      <c r="W50" s="13">
        <f t="shared" si="4"/>
        <v>0</v>
      </c>
      <c r="Z50" s="13">
        <f t="shared" si="5"/>
        <v>0</v>
      </c>
      <c r="AC50" s="13">
        <f t="shared" si="6"/>
        <v>0</v>
      </c>
      <c r="AF50" s="13">
        <f t="shared" si="7"/>
        <v>0</v>
      </c>
      <c r="AI50" s="13">
        <f t="shared" si="8"/>
        <v>0</v>
      </c>
      <c r="AL50" s="13">
        <f t="shared" si="9"/>
        <v>0</v>
      </c>
      <c r="AO50" s="21">
        <f t="shared" si="10"/>
        <v>0</v>
      </c>
      <c r="AR50" s="21">
        <f t="shared" si="11"/>
        <v>0</v>
      </c>
    </row>
    <row r="51" spans="2:44" ht="22.5">
      <c r="B51" s="1" t="s">
        <v>329</v>
      </c>
      <c r="K51" s="13">
        <f t="shared" si="0"/>
        <v>0</v>
      </c>
      <c r="N51" s="13">
        <f t="shared" si="1"/>
        <v>0</v>
      </c>
      <c r="Q51" s="13">
        <f t="shared" si="2"/>
        <v>0</v>
      </c>
      <c r="T51" s="13">
        <f t="shared" si="3"/>
        <v>0</v>
      </c>
      <c r="W51" s="13">
        <f t="shared" si="4"/>
        <v>0</v>
      </c>
      <c r="Z51" s="13">
        <f t="shared" si="5"/>
        <v>0</v>
      </c>
      <c r="AC51" s="13">
        <f t="shared" si="6"/>
        <v>0</v>
      </c>
      <c r="AF51" s="13">
        <f t="shared" si="7"/>
        <v>0</v>
      </c>
      <c r="AI51" s="13">
        <f t="shared" si="8"/>
        <v>0</v>
      </c>
      <c r="AL51" s="13">
        <f t="shared" si="9"/>
        <v>0</v>
      </c>
      <c r="AO51" s="21">
        <f t="shared" si="10"/>
        <v>0</v>
      </c>
      <c r="AR51" s="21">
        <f t="shared" si="11"/>
        <v>0</v>
      </c>
    </row>
    <row r="52" spans="2:44" ht="22.5">
      <c r="B52" s="1" t="s">
        <v>330</v>
      </c>
      <c r="C52" s="2">
        <v>1310000</v>
      </c>
      <c r="D52" s="2">
        <v>1026000</v>
      </c>
      <c r="E52" s="2">
        <f>SUM(C52:D52)</f>
        <v>2336000</v>
      </c>
      <c r="F52" s="2">
        <v>1173714</v>
      </c>
      <c r="G52" s="2">
        <v>756119</v>
      </c>
      <c r="H52" s="2">
        <f>SUM(F52:G52)</f>
        <v>1929833</v>
      </c>
      <c r="I52" s="2">
        <f>C52</f>
        <v>1310000</v>
      </c>
      <c r="J52" s="2">
        <f>D52</f>
        <v>1026000</v>
      </c>
      <c r="K52" s="13">
        <f t="shared" si="0"/>
        <v>2336000</v>
      </c>
      <c r="L52" s="2">
        <f>F52</f>
        <v>1173714</v>
      </c>
      <c r="M52" s="2">
        <f>G52</f>
        <v>756119</v>
      </c>
      <c r="N52" s="13">
        <f t="shared" si="1"/>
        <v>1929833</v>
      </c>
      <c r="Q52" s="13">
        <f t="shared" si="2"/>
        <v>0</v>
      </c>
      <c r="T52" s="13">
        <f t="shared" si="3"/>
        <v>0</v>
      </c>
      <c r="W52" s="13">
        <f t="shared" si="4"/>
        <v>0</v>
      </c>
      <c r="Z52" s="13">
        <f t="shared" si="5"/>
        <v>0</v>
      </c>
      <c r="AC52" s="13">
        <f t="shared" si="6"/>
        <v>0</v>
      </c>
      <c r="AF52" s="13">
        <f t="shared" si="7"/>
        <v>0</v>
      </c>
      <c r="AI52" s="13">
        <f t="shared" si="8"/>
        <v>0</v>
      </c>
      <c r="AL52" s="13">
        <f t="shared" si="9"/>
        <v>0</v>
      </c>
      <c r="AO52" s="21">
        <f t="shared" si="10"/>
        <v>0</v>
      </c>
      <c r="AR52" s="21">
        <f t="shared" si="11"/>
        <v>0</v>
      </c>
    </row>
    <row r="53" spans="2:44" ht="22.5">
      <c r="B53" s="1" t="s">
        <v>331</v>
      </c>
      <c r="K53" s="13">
        <f t="shared" si="0"/>
        <v>0</v>
      </c>
      <c r="N53" s="13">
        <f t="shared" si="1"/>
        <v>0</v>
      </c>
      <c r="Q53" s="13">
        <f t="shared" si="2"/>
        <v>0</v>
      </c>
      <c r="T53" s="13">
        <f t="shared" si="3"/>
        <v>0</v>
      </c>
      <c r="W53" s="13">
        <f t="shared" si="4"/>
        <v>0</v>
      </c>
      <c r="Z53" s="13">
        <f t="shared" si="5"/>
        <v>0</v>
      </c>
      <c r="AC53" s="13">
        <f t="shared" si="6"/>
        <v>0</v>
      </c>
      <c r="AF53" s="13">
        <f t="shared" si="7"/>
        <v>0</v>
      </c>
      <c r="AI53" s="13">
        <f t="shared" si="8"/>
        <v>0</v>
      </c>
      <c r="AL53" s="13">
        <f t="shared" si="9"/>
        <v>0</v>
      </c>
      <c r="AO53" s="21">
        <f t="shared" si="10"/>
        <v>0</v>
      </c>
      <c r="AR53" s="21">
        <f t="shared" si="11"/>
        <v>0</v>
      </c>
    </row>
    <row r="54" spans="2:44" ht="22.5">
      <c r="B54" s="1" t="s">
        <v>332</v>
      </c>
      <c r="K54" s="13">
        <f t="shared" si="0"/>
        <v>0</v>
      </c>
      <c r="N54" s="13">
        <f t="shared" si="1"/>
        <v>0</v>
      </c>
      <c r="Q54" s="13">
        <f t="shared" si="2"/>
        <v>0</v>
      </c>
      <c r="T54" s="13">
        <f t="shared" si="3"/>
        <v>0</v>
      </c>
      <c r="W54" s="13">
        <f t="shared" si="4"/>
        <v>0</v>
      </c>
      <c r="Z54" s="13">
        <f t="shared" si="5"/>
        <v>0</v>
      </c>
      <c r="AC54" s="13">
        <f t="shared" si="6"/>
        <v>0</v>
      </c>
      <c r="AF54" s="13">
        <f t="shared" si="7"/>
        <v>0</v>
      </c>
      <c r="AI54" s="13">
        <f t="shared" si="8"/>
        <v>0</v>
      </c>
      <c r="AL54" s="13">
        <f t="shared" si="9"/>
        <v>0</v>
      </c>
      <c r="AO54" s="21">
        <f t="shared" si="10"/>
        <v>0</v>
      </c>
      <c r="AR54" s="21">
        <f t="shared" si="11"/>
        <v>0</v>
      </c>
    </row>
    <row r="55" spans="2:44" ht="22.5">
      <c r="B55" s="1" t="s">
        <v>333</v>
      </c>
      <c r="C55" s="2">
        <v>5000</v>
      </c>
      <c r="E55" s="2">
        <f>SUM(C55:D55)</f>
        <v>5000</v>
      </c>
      <c r="F55" s="2">
        <v>4998.6</v>
      </c>
      <c r="H55" s="2">
        <f>SUM(F55:G55)</f>
        <v>4998.6</v>
      </c>
      <c r="I55" s="2">
        <f>C55</f>
        <v>5000</v>
      </c>
      <c r="K55" s="13">
        <f t="shared" si="0"/>
        <v>5000</v>
      </c>
      <c r="L55" s="2">
        <f>F55</f>
        <v>4998.6</v>
      </c>
      <c r="N55" s="13">
        <f t="shared" si="1"/>
        <v>4998.6</v>
      </c>
      <c r="Q55" s="13">
        <f t="shared" si="2"/>
        <v>0</v>
      </c>
      <c r="T55" s="13">
        <f t="shared" si="3"/>
        <v>0</v>
      </c>
      <c r="W55" s="13">
        <f t="shared" si="4"/>
        <v>0</v>
      </c>
      <c r="Z55" s="13">
        <f t="shared" si="5"/>
        <v>0</v>
      </c>
      <c r="AC55" s="13">
        <f t="shared" si="6"/>
        <v>0</v>
      </c>
      <c r="AF55" s="13">
        <f t="shared" si="7"/>
        <v>0</v>
      </c>
      <c r="AI55" s="13">
        <f t="shared" si="8"/>
        <v>0</v>
      </c>
      <c r="AL55" s="13">
        <f t="shared" si="9"/>
        <v>0</v>
      </c>
      <c r="AO55" s="21">
        <f t="shared" si="10"/>
        <v>0</v>
      </c>
      <c r="AR55" s="21">
        <f t="shared" si="11"/>
        <v>0</v>
      </c>
    </row>
    <row r="56" spans="2:44" ht="22.5">
      <c r="B56" s="1" t="s">
        <v>334</v>
      </c>
      <c r="C56" s="2">
        <v>970000</v>
      </c>
      <c r="E56" s="2">
        <f>SUM(C56:D56)</f>
        <v>970000</v>
      </c>
      <c r="F56" s="2">
        <v>577599.41</v>
      </c>
      <c r="G56" s="2">
        <v>0</v>
      </c>
      <c r="H56" s="2">
        <f>SUM(F56:G56)</f>
        <v>577599.41</v>
      </c>
      <c r="K56" s="13">
        <f t="shared" si="0"/>
        <v>0</v>
      </c>
      <c r="N56" s="13">
        <f t="shared" si="1"/>
        <v>0</v>
      </c>
      <c r="Q56" s="13">
        <f t="shared" si="2"/>
        <v>0</v>
      </c>
      <c r="T56" s="13">
        <f t="shared" si="3"/>
        <v>0</v>
      </c>
      <c r="U56" s="2">
        <f>C56</f>
        <v>970000</v>
      </c>
      <c r="W56" s="13">
        <f t="shared" si="4"/>
        <v>970000</v>
      </c>
      <c r="X56" s="2">
        <f>F56</f>
        <v>577599.41</v>
      </c>
      <c r="Z56" s="13">
        <f t="shared" si="5"/>
        <v>577599.41</v>
      </c>
      <c r="AC56" s="13">
        <f t="shared" si="6"/>
        <v>0</v>
      </c>
      <c r="AF56" s="13">
        <f t="shared" si="7"/>
        <v>0</v>
      </c>
      <c r="AI56" s="13">
        <f t="shared" si="8"/>
        <v>0</v>
      </c>
      <c r="AL56" s="13">
        <f t="shared" si="9"/>
        <v>0</v>
      </c>
      <c r="AO56" s="21">
        <f t="shared" si="10"/>
        <v>0</v>
      </c>
      <c r="AR56" s="21">
        <f t="shared" si="11"/>
        <v>0</v>
      </c>
    </row>
    <row r="57" spans="2:44" ht="22.5">
      <c r="B57" s="1" t="s">
        <v>335</v>
      </c>
      <c r="E57" s="2">
        <f aca="true" t="shared" si="12" ref="E57:E97">SUM(C57:D57)</f>
        <v>0</v>
      </c>
      <c r="H57" s="2">
        <f aca="true" t="shared" si="13" ref="H57:H120">SUM(F57:G57)</f>
        <v>0</v>
      </c>
      <c r="K57" s="13">
        <f t="shared" si="0"/>
        <v>0</v>
      </c>
      <c r="N57" s="13">
        <f t="shared" si="1"/>
        <v>0</v>
      </c>
      <c r="Q57" s="13">
        <f t="shared" si="2"/>
        <v>0</v>
      </c>
      <c r="T57" s="13">
        <f t="shared" si="3"/>
        <v>0</v>
      </c>
      <c r="W57" s="13">
        <f t="shared" si="4"/>
        <v>0</v>
      </c>
      <c r="Z57" s="13">
        <f t="shared" si="5"/>
        <v>0</v>
      </c>
      <c r="AC57" s="13">
        <f t="shared" si="6"/>
        <v>0</v>
      </c>
      <c r="AF57" s="13">
        <f t="shared" si="7"/>
        <v>0</v>
      </c>
      <c r="AI57" s="13">
        <f t="shared" si="8"/>
        <v>0</v>
      </c>
      <c r="AL57" s="13">
        <f t="shared" si="9"/>
        <v>0</v>
      </c>
      <c r="AO57" s="21">
        <f t="shared" si="10"/>
        <v>0</v>
      </c>
      <c r="AR57" s="21">
        <f t="shared" si="11"/>
        <v>0</v>
      </c>
    </row>
    <row r="58" spans="2:44" ht="22.5">
      <c r="B58" s="1" t="s">
        <v>336</v>
      </c>
      <c r="E58" s="2">
        <f t="shared" si="12"/>
        <v>0</v>
      </c>
      <c r="H58" s="2">
        <f t="shared" si="13"/>
        <v>0</v>
      </c>
      <c r="K58" s="13">
        <f t="shared" si="0"/>
        <v>0</v>
      </c>
      <c r="N58" s="13">
        <f t="shared" si="1"/>
        <v>0</v>
      </c>
      <c r="Q58" s="13">
        <f t="shared" si="2"/>
        <v>0</v>
      </c>
      <c r="T58" s="13">
        <f t="shared" si="3"/>
        <v>0</v>
      </c>
      <c r="W58" s="13">
        <f t="shared" si="4"/>
        <v>0</v>
      </c>
      <c r="Z58" s="13">
        <f t="shared" si="5"/>
        <v>0</v>
      </c>
      <c r="AC58" s="13">
        <f t="shared" si="6"/>
        <v>0</v>
      </c>
      <c r="AF58" s="13">
        <f t="shared" si="7"/>
        <v>0</v>
      </c>
      <c r="AI58" s="13">
        <f t="shared" si="8"/>
        <v>0</v>
      </c>
      <c r="AL58" s="13">
        <f t="shared" si="9"/>
        <v>0</v>
      </c>
      <c r="AO58" s="21">
        <f t="shared" si="10"/>
        <v>0</v>
      </c>
      <c r="AR58" s="21">
        <f t="shared" si="11"/>
        <v>0</v>
      </c>
    </row>
    <row r="59" spans="2:44" ht="22.5">
      <c r="B59" s="1" t="s">
        <v>337</v>
      </c>
      <c r="C59" s="2">
        <v>1080000</v>
      </c>
      <c r="E59" s="2">
        <f t="shared" si="12"/>
        <v>1080000</v>
      </c>
      <c r="F59" s="2">
        <v>1080000</v>
      </c>
      <c r="H59" s="2">
        <f t="shared" si="13"/>
        <v>1080000</v>
      </c>
      <c r="I59" s="2">
        <f>C59</f>
        <v>1080000</v>
      </c>
      <c r="K59" s="13">
        <f t="shared" si="0"/>
        <v>1080000</v>
      </c>
      <c r="L59" s="2">
        <f>F59</f>
        <v>1080000</v>
      </c>
      <c r="N59" s="13">
        <f t="shared" si="1"/>
        <v>1080000</v>
      </c>
      <c r="Q59" s="13">
        <f t="shared" si="2"/>
        <v>0</v>
      </c>
      <c r="T59" s="13">
        <f t="shared" si="3"/>
        <v>0</v>
      </c>
      <c r="W59" s="13">
        <f t="shared" si="4"/>
        <v>0</v>
      </c>
      <c r="Z59" s="13">
        <f t="shared" si="5"/>
        <v>0</v>
      </c>
      <c r="AC59" s="13">
        <f t="shared" si="6"/>
        <v>0</v>
      </c>
      <c r="AF59" s="13">
        <f t="shared" si="7"/>
        <v>0</v>
      </c>
      <c r="AI59" s="13">
        <f t="shared" si="8"/>
        <v>0</v>
      </c>
      <c r="AL59" s="13">
        <f t="shared" si="9"/>
        <v>0</v>
      </c>
      <c r="AO59" s="21">
        <f t="shared" si="10"/>
        <v>0</v>
      </c>
      <c r="AR59" s="21">
        <f t="shared" si="11"/>
        <v>0</v>
      </c>
    </row>
    <row r="60" spans="2:44" ht="22.5">
      <c r="B60" s="1" t="s">
        <v>338</v>
      </c>
      <c r="E60" s="2">
        <f t="shared" si="12"/>
        <v>0</v>
      </c>
      <c r="H60" s="2">
        <f t="shared" si="13"/>
        <v>0</v>
      </c>
      <c r="K60" s="13">
        <f t="shared" si="0"/>
        <v>0</v>
      </c>
      <c r="N60" s="13">
        <f t="shared" si="1"/>
        <v>0</v>
      </c>
      <c r="Q60" s="13">
        <f t="shared" si="2"/>
        <v>0</v>
      </c>
      <c r="T60" s="13">
        <f t="shared" si="3"/>
        <v>0</v>
      </c>
      <c r="W60" s="13">
        <f t="shared" si="4"/>
        <v>0</v>
      </c>
      <c r="Z60" s="13">
        <f t="shared" si="5"/>
        <v>0</v>
      </c>
      <c r="AC60" s="13">
        <f t="shared" si="6"/>
        <v>0</v>
      </c>
      <c r="AF60" s="13">
        <f t="shared" si="7"/>
        <v>0</v>
      </c>
      <c r="AI60" s="13">
        <f t="shared" si="8"/>
        <v>0</v>
      </c>
      <c r="AL60" s="13">
        <f t="shared" si="9"/>
        <v>0</v>
      </c>
      <c r="AO60" s="21">
        <f t="shared" si="10"/>
        <v>0</v>
      </c>
      <c r="AR60" s="21">
        <f t="shared" si="11"/>
        <v>0</v>
      </c>
    </row>
    <row r="61" spans="2:44" ht="22.5">
      <c r="B61" s="1" t="s">
        <v>339</v>
      </c>
      <c r="C61" s="2">
        <v>20000</v>
      </c>
      <c r="D61" s="2">
        <v>10000</v>
      </c>
      <c r="E61" s="2">
        <f t="shared" si="12"/>
        <v>30000</v>
      </c>
      <c r="F61" s="2">
        <v>10054</v>
      </c>
      <c r="G61" s="2">
        <v>7200</v>
      </c>
      <c r="H61" s="2">
        <f t="shared" si="13"/>
        <v>17254</v>
      </c>
      <c r="K61" s="13">
        <f t="shared" si="0"/>
        <v>0</v>
      </c>
      <c r="N61" s="13">
        <f t="shared" si="1"/>
        <v>0</v>
      </c>
      <c r="O61" s="2">
        <f>C61</f>
        <v>20000</v>
      </c>
      <c r="P61" s="2">
        <f>D61</f>
        <v>10000</v>
      </c>
      <c r="Q61" s="13">
        <f t="shared" si="2"/>
        <v>30000</v>
      </c>
      <c r="R61" s="2">
        <f>F61</f>
        <v>10054</v>
      </c>
      <c r="S61" s="2">
        <f>G61</f>
        <v>7200</v>
      </c>
      <c r="T61" s="13">
        <f t="shared" si="3"/>
        <v>17254</v>
      </c>
      <c r="W61" s="13">
        <f t="shared" si="4"/>
        <v>0</v>
      </c>
      <c r="Z61" s="13">
        <f t="shared" si="5"/>
        <v>0</v>
      </c>
      <c r="AC61" s="13">
        <f t="shared" si="6"/>
        <v>0</v>
      </c>
      <c r="AF61" s="13">
        <f t="shared" si="7"/>
        <v>0</v>
      </c>
      <c r="AI61" s="13">
        <f t="shared" si="8"/>
        <v>0</v>
      </c>
      <c r="AL61" s="13">
        <f t="shared" si="9"/>
        <v>0</v>
      </c>
      <c r="AO61" s="21">
        <f t="shared" si="10"/>
        <v>0</v>
      </c>
      <c r="AR61" s="21">
        <f t="shared" si="11"/>
        <v>0</v>
      </c>
    </row>
    <row r="62" spans="2:44" ht="22.5">
      <c r="B62" s="1" t="s">
        <v>340</v>
      </c>
      <c r="E62" s="2">
        <f t="shared" si="12"/>
        <v>0</v>
      </c>
      <c r="H62" s="2">
        <f t="shared" si="13"/>
        <v>0</v>
      </c>
      <c r="K62" s="13">
        <f t="shared" si="0"/>
        <v>0</v>
      </c>
      <c r="N62" s="13">
        <f t="shared" si="1"/>
        <v>0</v>
      </c>
      <c r="Q62" s="13">
        <f t="shared" si="2"/>
        <v>0</v>
      </c>
      <c r="T62" s="13">
        <f t="shared" si="3"/>
        <v>0</v>
      </c>
      <c r="W62" s="13">
        <f t="shared" si="4"/>
        <v>0</v>
      </c>
      <c r="Z62" s="13">
        <f t="shared" si="5"/>
        <v>0</v>
      </c>
      <c r="AC62" s="13">
        <f t="shared" si="6"/>
        <v>0</v>
      </c>
      <c r="AF62" s="13">
        <f t="shared" si="7"/>
        <v>0</v>
      </c>
      <c r="AI62" s="13">
        <f t="shared" si="8"/>
        <v>0</v>
      </c>
      <c r="AL62" s="13">
        <f t="shared" si="9"/>
        <v>0</v>
      </c>
      <c r="AO62" s="21">
        <f t="shared" si="10"/>
        <v>0</v>
      </c>
      <c r="AR62" s="21">
        <f t="shared" si="11"/>
        <v>0</v>
      </c>
    </row>
    <row r="63" spans="2:44" ht="22.5">
      <c r="B63" s="1" t="s">
        <v>341</v>
      </c>
      <c r="C63" s="2">
        <v>0</v>
      </c>
      <c r="D63" s="2">
        <v>87300</v>
      </c>
      <c r="E63" s="2">
        <f t="shared" si="12"/>
        <v>87300</v>
      </c>
      <c r="G63" s="2">
        <v>64018</v>
      </c>
      <c r="H63" s="2">
        <f t="shared" si="13"/>
        <v>64018</v>
      </c>
      <c r="J63" s="2">
        <f>D63</f>
        <v>87300</v>
      </c>
      <c r="K63" s="13">
        <f t="shared" si="0"/>
        <v>87300</v>
      </c>
      <c r="M63" s="2">
        <f>G63</f>
        <v>64018</v>
      </c>
      <c r="N63" s="13">
        <f t="shared" si="1"/>
        <v>64018</v>
      </c>
      <c r="Q63" s="13">
        <f t="shared" si="2"/>
        <v>0</v>
      </c>
      <c r="T63" s="13">
        <f t="shared" si="3"/>
        <v>0</v>
      </c>
      <c r="W63" s="13">
        <f t="shared" si="4"/>
        <v>0</v>
      </c>
      <c r="Z63" s="13">
        <f t="shared" si="5"/>
        <v>0</v>
      </c>
      <c r="AC63" s="13">
        <f t="shared" si="6"/>
        <v>0</v>
      </c>
      <c r="AF63" s="13">
        <f t="shared" si="7"/>
        <v>0</v>
      </c>
      <c r="AI63" s="13">
        <f t="shared" si="8"/>
        <v>0</v>
      </c>
      <c r="AL63" s="13">
        <f t="shared" si="9"/>
        <v>0</v>
      </c>
      <c r="AO63" s="21">
        <f t="shared" si="10"/>
        <v>0</v>
      </c>
      <c r="AR63" s="21">
        <f t="shared" si="11"/>
        <v>0</v>
      </c>
    </row>
    <row r="64" spans="2:44" ht="22.5">
      <c r="B64" s="1" t="s">
        <v>342</v>
      </c>
      <c r="E64" s="2">
        <f t="shared" si="12"/>
        <v>0</v>
      </c>
      <c r="H64" s="2">
        <f t="shared" si="13"/>
        <v>0</v>
      </c>
      <c r="K64" s="13">
        <f t="shared" si="0"/>
        <v>0</v>
      </c>
      <c r="N64" s="13">
        <f t="shared" si="1"/>
        <v>0</v>
      </c>
      <c r="Q64" s="13">
        <f t="shared" si="2"/>
        <v>0</v>
      </c>
      <c r="T64" s="13">
        <f t="shared" si="3"/>
        <v>0</v>
      </c>
      <c r="W64" s="13">
        <f t="shared" si="4"/>
        <v>0</v>
      </c>
      <c r="Z64" s="13">
        <f t="shared" si="5"/>
        <v>0</v>
      </c>
      <c r="AC64" s="13">
        <f t="shared" si="6"/>
        <v>0</v>
      </c>
      <c r="AF64" s="13">
        <f t="shared" si="7"/>
        <v>0</v>
      </c>
      <c r="AI64" s="13">
        <f t="shared" si="8"/>
        <v>0</v>
      </c>
      <c r="AL64" s="13">
        <f t="shared" si="9"/>
        <v>0</v>
      </c>
      <c r="AO64" s="21">
        <f t="shared" si="10"/>
        <v>0</v>
      </c>
      <c r="AR64" s="21">
        <f t="shared" si="11"/>
        <v>0</v>
      </c>
    </row>
    <row r="65" spans="2:44" ht="22.5">
      <c r="B65" s="1" t="s">
        <v>343</v>
      </c>
      <c r="C65" s="2">
        <v>20000</v>
      </c>
      <c r="E65" s="2">
        <f t="shared" si="12"/>
        <v>20000</v>
      </c>
      <c r="F65" s="2">
        <v>12752</v>
      </c>
      <c r="H65" s="2">
        <f t="shared" si="13"/>
        <v>12752</v>
      </c>
      <c r="I65" s="2">
        <f>C65</f>
        <v>20000</v>
      </c>
      <c r="K65" s="13">
        <f t="shared" si="0"/>
        <v>20000</v>
      </c>
      <c r="L65" s="2">
        <f>F65</f>
        <v>12752</v>
      </c>
      <c r="N65" s="13">
        <f t="shared" si="1"/>
        <v>12752</v>
      </c>
      <c r="Q65" s="13">
        <f t="shared" si="2"/>
        <v>0</v>
      </c>
      <c r="T65" s="13">
        <f t="shared" si="3"/>
        <v>0</v>
      </c>
      <c r="W65" s="13">
        <f t="shared" si="4"/>
        <v>0</v>
      </c>
      <c r="Z65" s="13">
        <f t="shared" si="5"/>
        <v>0</v>
      </c>
      <c r="AC65" s="13">
        <f t="shared" si="6"/>
        <v>0</v>
      </c>
      <c r="AF65" s="13">
        <f t="shared" si="7"/>
        <v>0</v>
      </c>
      <c r="AI65" s="13">
        <f t="shared" si="8"/>
        <v>0</v>
      </c>
      <c r="AL65" s="13">
        <f t="shared" si="9"/>
        <v>0</v>
      </c>
      <c r="AO65" s="21">
        <f t="shared" si="10"/>
        <v>0</v>
      </c>
      <c r="AR65" s="21">
        <f t="shared" si="11"/>
        <v>0</v>
      </c>
    </row>
    <row r="66" spans="2:44" ht="22.5">
      <c r="B66" s="1" t="s">
        <v>344</v>
      </c>
      <c r="E66" s="2">
        <f t="shared" si="12"/>
        <v>0</v>
      </c>
      <c r="H66" s="2">
        <f t="shared" si="13"/>
        <v>0</v>
      </c>
      <c r="K66" s="13">
        <f t="shared" si="0"/>
        <v>0</v>
      </c>
      <c r="N66" s="13">
        <f t="shared" si="1"/>
        <v>0</v>
      </c>
      <c r="Q66" s="13">
        <f t="shared" si="2"/>
        <v>0</v>
      </c>
      <c r="T66" s="13">
        <f t="shared" si="3"/>
        <v>0</v>
      </c>
      <c r="W66" s="13">
        <f t="shared" si="4"/>
        <v>0</v>
      </c>
      <c r="Z66" s="13">
        <f t="shared" si="5"/>
        <v>0</v>
      </c>
      <c r="AC66" s="13">
        <f t="shared" si="6"/>
        <v>0</v>
      </c>
      <c r="AF66" s="13">
        <f t="shared" si="7"/>
        <v>0</v>
      </c>
      <c r="AI66" s="13">
        <f t="shared" si="8"/>
        <v>0</v>
      </c>
      <c r="AL66" s="13">
        <f t="shared" si="9"/>
        <v>0</v>
      </c>
      <c r="AO66" s="21">
        <f t="shared" si="10"/>
        <v>0</v>
      </c>
      <c r="AR66" s="21">
        <f t="shared" si="11"/>
        <v>0</v>
      </c>
    </row>
    <row r="67" spans="2:44" ht="22.5">
      <c r="B67" s="1" t="s">
        <v>345</v>
      </c>
      <c r="C67" s="2">
        <v>60000</v>
      </c>
      <c r="E67" s="2">
        <f t="shared" si="12"/>
        <v>60000</v>
      </c>
      <c r="F67" s="2">
        <v>58425</v>
      </c>
      <c r="H67" s="2">
        <f t="shared" si="13"/>
        <v>58425</v>
      </c>
      <c r="I67" s="2">
        <f>C67</f>
        <v>60000</v>
      </c>
      <c r="K67" s="13">
        <f t="shared" si="0"/>
        <v>60000</v>
      </c>
      <c r="L67" s="2">
        <f>F67</f>
        <v>58425</v>
      </c>
      <c r="N67" s="13">
        <f t="shared" si="1"/>
        <v>58425</v>
      </c>
      <c r="Q67" s="13">
        <f t="shared" si="2"/>
        <v>0</v>
      </c>
      <c r="T67" s="13">
        <f t="shared" si="3"/>
        <v>0</v>
      </c>
      <c r="W67" s="13">
        <f t="shared" si="4"/>
        <v>0</v>
      </c>
      <c r="Z67" s="13">
        <f t="shared" si="5"/>
        <v>0</v>
      </c>
      <c r="AC67" s="13">
        <f t="shared" si="6"/>
        <v>0</v>
      </c>
      <c r="AF67" s="13">
        <f t="shared" si="7"/>
        <v>0</v>
      </c>
      <c r="AI67" s="13">
        <f t="shared" si="8"/>
        <v>0</v>
      </c>
      <c r="AL67" s="13">
        <f t="shared" si="9"/>
        <v>0</v>
      </c>
      <c r="AO67" s="21">
        <f t="shared" si="10"/>
        <v>0</v>
      </c>
      <c r="AR67" s="21">
        <f t="shared" si="11"/>
        <v>0</v>
      </c>
    </row>
    <row r="68" spans="2:44" ht="22.5">
      <c r="B68" s="1" t="s">
        <v>346</v>
      </c>
      <c r="E68" s="2">
        <f t="shared" si="12"/>
        <v>0</v>
      </c>
      <c r="H68" s="2">
        <f t="shared" si="13"/>
        <v>0</v>
      </c>
      <c r="K68" s="13">
        <f t="shared" si="0"/>
        <v>0</v>
      </c>
      <c r="N68" s="13">
        <f t="shared" si="1"/>
        <v>0</v>
      </c>
      <c r="Q68" s="13">
        <f t="shared" si="2"/>
        <v>0</v>
      </c>
      <c r="T68" s="13">
        <f t="shared" si="3"/>
        <v>0</v>
      </c>
      <c r="W68" s="13">
        <f t="shared" si="4"/>
        <v>0</v>
      </c>
      <c r="Z68" s="13">
        <f t="shared" si="5"/>
        <v>0</v>
      </c>
      <c r="AC68" s="13">
        <f t="shared" si="6"/>
        <v>0</v>
      </c>
      <c r="AF68" s="13">
        <f t="shared" si="7"/>
        <v>0</v>
      </c>
      <c r="AI68" s="13">
        <f t="shared" si="8"/>
        <v>0</v>
      </c>
      <c r="AL68" s="13">
        <f t="shared" si="9"/>
        <v>0</v>
      </c>
      <c r="AO68" s="21">
        <f t="shared" si="10"/>
        <v>0</v>
      </c>
      <c r="AR68" s="21">
        <f t="shared" si="11"/>
        <v>0</v>
      </c>
    </row>
    <row r="69" spans="2:44" ht="22.5">
      <c r="B69" s="1" t="s">
        <v>347</v>
      </c>
      <c r="C69" s="2">
        <v>50000</v>
      </c>
      <c r="E69" s="2">
        <f t="shared" si="12"/>
        <v>50000</v>
      </c>
      <c r="F69" s="2">
        <v>24000</v>
      </c>
      <c r="H69" s="2">
        <f t="shared" si="13"/>
        <v>24000</v>
      </c>
      <c r="I69" s="2">
        <f>C69</f>
        <v>50000</v>
      </c>
      <c r="K69" s="13">
        <f t="shared" si="0"/>
        <v>50000</v>
      </c>
      <c r="L69" s="2">
        <f>F69</f>
        <v>24000</v>
      </c>
      <c r="N69" s="13">
        <f t="shared" si="1"/>
        <v>24000</v>
      </c>
      <c r="Q69" s="13">
        <f t="shared" si="2"/>
        <v>0</v>
      </c>
      <c r="T69" s="13">
        <f t="shared" si="3"/>
        <v>0</v>
      </c>
      <c r="W69" s="13">
        <f t="shared" si="4"/>
        <v>0</v>
      </c>
      <c r="Z69" s="13">
        <f t="shared" si="5"/>
        <v>0</v>
      </c>
      <c r="AC69" s="13">
        <f t="shared" si="6"/>
        <v>0</v>
      </c>
      <c r="AF69" s="13">
        <f t="shared" si="7"/>
        <v>0</v>
      </c>
      <c r="AI69" s="13">
        <f t="shared" si="8"/>
        <v>0</v>
      </c>
      <c r="AL69" s="13">
        <f t="shared" si="9"/>
        <v>0</v>
      </c>
      <c r="AO69" s="21">
        <f t="shared" si="10"/>
        <v>0</v>
      </c>
      <c r="AR69" s="21">
        <f t="shared" si="11"/>
        <v>0</v>
      </c>
    </row>
    <row r="70" spans="2:44" ht="22.5">
      <c r="B70" s="1" t="s">
        <v>348</v>
      </c>
      <c r="E70" s="2">
        <f t="shared" si="12"/>
        <v>0</v>
      </c>
      <c r="H70" s="2">
        <f t="shared" si="13"/>
        <v>0</v>
      </c>
      <c r="K70" s="13">
        <f t="shared" si="0"/>
        <v>0</v>
      </c>
      <c r="N70" s="13">
        <f t="shared" si="1"/>
        <v>0</v>
      </c>
      <c r="Q70" s="13">
        <f t="shared" si="2"/>
        <v>0</v>
      </c>
      <c r="T70" s="13">
        <f t="shared" si="3"/>
        <v>0</v>
      </c>
      <c r="W70" s="13">
        <f t="shared" si="4"/>
        <v>0</v>
      </c>
      <c r="Z70" s="13">
        <f t="shared" si="5"/>
        <v>0</v>
      </c>
      <c r="AC70" s="13">
        <f t="shared" si="6"/>
        <v>0</v>
      </c>
      <c r="AF70" s="13">
        <f t="shared" si="7"/>
        <v>0</v>
      </c>
      <c r="AI70" s="13">
        <f t="shared" si="8"/>
        <v>0</v>
      </c>
      <c r="AL70" s="13">
        <f t="shared" si="9"/>
        <v>0</v>
      </c>
      <c r="AO70" s="21">
        <f t="shared" si="10"/>
        <v>0</v>
      </c>
      <c r="AR70" s="21">
        <f t="shared" si="11"/>
        <v>0</v>
      </c>
    </row>
    <row r="71" spans="2:44" ht="22.5">
      <c r="B71" s="1" t="s">
        <v>349</v>
      </c>
      <c r="C71" s="2">
        <v>10000</v>
      </c>
      <c r="E71" s="2">
        <f t="shared" si="12"/>
        <v>10000</v>
      </c>
      <c r="F71" s="2">
        <v>2000</v>
      </c>
      <c r="H71" s="2">
        <f t="shared" si="13"/>
        <v>2000</v>
      </c>
      <c r="I71" s="2">
        <f>C71</f>
        <v>10000</v>
      </c>
      <c r="K71" s="13">
        <f aca="true" t="shared" si="14" ref="K71:K134">SUM(I71:J71)</f>
        <v>10000</v>
      </c>
      <c r="L71" s="2">
        <f>F71</f>
        <v>2000</v>
      </c>
      <c r="N71" s="13">
        <f aca="true" t="shared" si="15" ref="N71:N134">SUM(L71:M71)</f>
        <v>2000</v>
      </c>
      <c r="Q71" s="13">
        <f aca="true" t="shared" si="16" ref="Q71:Q134">SUM(O71:P71)</f>
        <v>0</v>
      </c>
      <c r="T71" s="13">
        <f aca="true" t="shared" si="17" ref="T71:T134">SUM(R71:S71)</f>
        <v>0</v>
      </c>
      <c r="W71" s="13">
        <f aca="true" t="shared" si="18" ref="W71:W134">SUM(U71:V71)</f>
        <v>0</v>
      </c>
      <c r="Z71" s="13">
        <f aca="true" t="shared" si="19" ref="Z71:Z134">SUM(X71:Y71)</f>
        <v>0</v>
      </c>
      <c r="AC71" s="13">
        <f aca="true" t="shared" si="20" ref="AC71:AC134">SUM(AA71:AB71)</f>
        <v>0</v>
      </c>
      <c r="AF71" s="13">
        <f aca="true" t="shared" si="21" ref="AF71:AF134">SUM(AD71:AE71)</f>
        <v>0</v>
      </c>
      <c r="AI71" s="13">
        <f aca="true" t="shared" si="22" ref="AI71:AI134">SUM(AG71:AH71)</f>
        <v>0</v>
      </c>
      <c r="AL71" s="13">
        <f aca="true" t="shared" si="23" ref="AL71:AL134">SUM(AJ71:AK71)</f>
        <v>0</v>
      </c>
      <c r="AO71" s="21">
        <f aca="true" t="shared" si="24" ref="AO71:AO134">SUM(AM71:AN71)</f>
        <v>0</v>
      </c>
      <c r="AR71" s="21">
        <f aca="true" t="shared" si="25" ref="AR71:AR134">SUM(AP71:AQ71)</f>
        <v>0</v>
      </c>
    </row>
    <row r="72" spans="2:44" ht="22.5">
      <c r="B72" s="1" t="s">
        <v>350</v>
      </c>
      <c r="E72" s="2">
        <f t="shared" si="12"/>
        <v>0</v>
      </c>
      <c r="H72" s="2">
        <f t="shared" si="13"/>
        <v>0</v>
      </c>
      <c r="K72" s="13">
        <f t="shared" si="14"/>
        <v>0</v>
      </c>
      <c r="N72" s="13">
        <f t="shared" si="15"/>
        <v>0</v>
      </c>
      <c r="Q72" s="13">
        <f t="shared" si="16"/>
        <v>0</v>
      </c>
      <c r="T72" s="13">
        <f t="shared" si="17"/>
        <v>0</v>
      </c>
      <c r="W72" s="13">
        <f t="shared" si="18"/>
        <v>0</v>
      </c>
      <c r="Z72" s="13">
        <f t="shared" si="19"/>
        <v>0</v>
      </c>
      <c r="AC72" s="13">
        <f t="shared" si="20"/>
        <v>0</v>
      </c>
      <c r="AF72" s="13">
        <f t="shared" si="21"/>
        <v>0</v>
      </c>
      <c r="AI72" s="13">
        <f t="shared" si="22"/>
        <v>0</v>
      </c>
      <c r="AL72" s="13">
        <f t="shared" si="23"/>
        <v>0</v>
      </c>
      <c r="AO72" s="21">
        <f t="shared" si="24"/>
        <v>0</v>
      </c>
      <c r="AR72" s="21">
        <f t="shared" si="25"/>
        <v>0</v>
      </c>
    </row>
    <row r="73" spans="2:44" ht="22.5">
      <c r="B73" s="1" t="s">
        <v>351</v>
      </c>
      <c r="C73" s="2">
        <v>12500</v>
      </c>
      <c r="E73" s="2">
        <f t="shared" si="12"/>
        <v>12500</v>
      </c>
      <c r="F73" s="2">
        <v>4030</v>
      </c>
      <c r="H73" s="2">
        <f t="shared" si="13"/>
        <v>4030</v>
      </c>
      <c r="K73" s="13">
        <f t="shared" si="14"/>
        <v>0</v>
      </c>
      <c r="N73" s="13">
        <f t="shared" si="15"/>
        <v>0</v>
      </c>
      <c r="O73" s="2">
        <f>C73</f>
        <v>12500</v>
      </c>
      <c r="Q73" s="13">
        <f t="shared" si="16"/>
        <v>12500</v>
      </c>
      <c r="R73" s="2">
        <f>F73</f>
        <v>4030</v>
      </c>
      <c r="T73" s="13">
        <f t="shared" si="17"/>
        <v>4030</v>
      </c>
      <c r="W73" s="13">
        <f t="shared" si="18"/>
        <v>0</v>
      </c>
      <c r="Z73" s="13">
        <f t="shared" si="19"/>
        <v>0</v>
      </c>
      <c r="AC73" s="13">
        <f t="shared" si="20"/>
        <v>0</v>
      </c>
      <c r="AF73" s="13">
        <f t="shared" si="21"/>
        <v>0</v>
      </c>
      <c r="AI73" s="13">
        <f t="shared" si="22"/>
        <v>0</v>
      </c>
      <c r="AL73" s="13">
        <f t="shared" si="23"/>
        <v>0</v>
      </c>
      <c r="AO73" s="21">
        <f t="shared" si="24"/>
        <v>0</v>
      </c>
      <c r="AR73" s="21">
        <f t="shared" si="25"/>
        <v>0</v>
      </c>
    </row>
    <row r="74" spans="2:44" ht="22.5">
      <c r="B74" s="1" t="s">
        <v>352</v>
      </c>
      <c r="E74" s="2">
        <f t="shared" si="12"/>
        <v>0</v>
      </c>
      <c r="H74" s="2">
        <f t="shared" si="13"/>
        <v>0</v>
      </c>
      <c r="K74" s="13">
        <f t="shared" si="14"/>
        <v>0</v>
      </c>
      <c r="N74" s="13">
        <f t="shared" si="15"/>
        <v>0</v>
      </c>
      <c r="Q74" s="13">
        <f t="shared" si="16"/>
        <v>0</v>
      </c>
      <c r="T74" s="13">
        <f t="shared" si="17"/>
        <v>0</v>
      </c>
      <c r="W74" s="13">
        <f t="shared" si="18"/>
        <v>0</v>
      </c>
      <c r="Z74" s="13">
        <f t="shared" si="19"/>
        <v>0</v>
      </c>
      <c r="AC74" s="13">
        <f t="shared" si="20"/>
        <v>0</v>
      </c>
      <c r="AF74" s="13">
        <f t="shared" si="21"/>
        <v>0</v>
      </c>
      <c r="AI74" s="13">
        <f t="shared" si="22"/>
        <v>0</v>
      </c>
      <c r="AL74" s="13">
        <f t="shared" si="23"/>
        <v>0</v>
      </c>
      <c r="AO74" s="21">
        <f t="shared" si="24"/>
        <v>0</v>
      </c>
      <c r="AR74" s="21">
        <f t="shared" si="25"/>
        <v>0</v>
      </c>
    </row>
    <row r="75" spans="2:44" ht="22.5">
      <c r="B75" s="1" t="s">
        <v>353</v>
      </c>
      <c r="C75" s="2">
        <v>20000</v>
      </c>
      <c r="E75" s="2">
        <f t="shared" si="12"/>
        <v>20000</v>
      </c>
      <c r="F75" s="2">
        <v>4118</v>
      </c>
      <c r="H75" s="2">
        <f t="shared" si="13"/>
        <v>4118</v>
      </c>
      <c r="K75" s="13">
        <f t="shared" si="14"/>
        <v>0</v>
      </c>
      <c r="N75" s="13">
        <f t="shared" si="15"/>
        <v>0</v>
      </c>
      <c r="O75" s="2">
        <f>C75</f>
        <v>20000</v>
      </c>
      <c r="Q75" s="13">
        <f t="shared" si="16"/>
        <v>20000</v>
      </c>
      <c r="R75" s="2">
        <f>F75</f>
        <v>4118</v>
      </c>
      <c r="T75" s="13">
        <f t="shared" si="17"/>
        <v>4118</v>
      </c>
      <c r="W75" s="13">
        <f t="shared" si="18"/>
        <v>0</v>
      </c>
      <c r="Z75" s="13">
        <f t="shared" si="19"/>
        <v>0</v>
      </c>
      <c r="AC75" s="13">
        <f t="shared" si="20"/>
        <v>0</v>
      </c>
      <c r="AF75" s="13">
        <f t="shared" si="21"/>
        <v>0</v>
      </c>
      <c r="AI75" s="13">
        <f t="shared" si="22"/>
        <v>0</v>
      </c>
      <c r="AL75" s="13">
        <f t="shared" si="23"/>
        <v>0</v>
      </c>
      <c r="AO75" s="21">
        <f t="shared" si="24"/>
        <v>0</v>
      </c>
      <c r="AR75" s="21">
        <f t="shared" si="25"/>
        <v>0</v>
      </c>
    </row>
    <row r="76" spans="2:44" ht="22.5">
      <c r="B76" s="1" t="s">
        <v>354</v>
      </c>
      <c r="E76" s="2">
        <f t="shared" si="12"/>
        <v>0</v>
      </c>
      <c r="H76" s="2">
        <f t="shared" si="13"/>
        <v>0</v>
      </c>
      <c r="K76" s="13">
        <f t="shared" si="14"/>
        <v>0</v>
      </c>
      <c r="N76" s="13">
        <f t="shared" si="15"/>
        <v>0</v>
      </c>
      <c r="Q76" s="13">
        <f t="shared" si="16"/>
        <v>0</v>
      </c>
      <c r="T76" s="13">
        <f t="shared" si="17"/>
        <v>0</v>
      </c>
      <c r="W76" s="13">
        <f t="shared" si="18"/>
        <v>0</v>
      </c>
      <c r="Z76" s="13">
        <f t="shared" si="19"/>
        <v>0</v>
      </c>
      <c r="AC76" s="13">
        <f t="shared" si="20"/>
        <v>0</v>
      </c>
      <c r="AF76" s="13">
        <f t="shared" si="21"/>
        <v>0</v>
      </c>
      <c r="AI76" s="13">
        <f t="shared" si="22"/>
        <v>0</v>
      </c>
      <c r="AL76" s="13">
        <f t="shared" si="23"/>
        <v>0</v>
      </c>
      <c r="AO76" s="21">
        <f t="shared" si="24"/>
        <v>0</v>
      </c>
      <c r="AR76" s="21">
        <f t="shared" si="25"/>
        <v>0</v>
      </c>
    </row>
    <row r="77" spans="2:44" ht="22.5">
      <c r="B77" s="1" t="s">
        <v>355</v>
      </c>
      <c r="C77" s="2">
        <v>20000</v>
      </c>
      <c r="E77" s="2">
        <f t="shared" si="12"/>
        <v>20000</v>
      </c>
      <c r="F77" s="2">
        <v>15000</v>
      </c>
      <c r="H77" s="2">
        <f t="shared" si="13"/>
        <v>15000</v>
      </c>
      <c r="K77" s="13">
        <f t="shared" si="14"/>
        <v>0</v>
      </c>
      <c r="N77" s="13">
        <f t="shared" si="15"/>
        <v>0</v>
      </c>
      <c r="O77" s="2">
        <f>C77</f>
        <v>20000</v>
      </c>
      <c r="Q77" s="13">
        <f t="shared" si="16"/>
        <v>20000</v>
      </c>
      <c r="R77" s="2">
        <f>F77</f>
        <v>15000</v>
      </c>
      <c r="T77" s="13">
        <f t="shared" si="17"/>
        <v>15000</v>
      </c>
      <c r="W77" s="13">
        <f t="shared" si="18"/>
        <v>0</v>
      </c>
      <c r="Z77" s="13">
        <f t="shared" si="19"/>
        <v>0</v>
      </c>
      <c r="AC77" s="13">
        <f t="shared" si="20"/>
        <v>0</v>
      </c>
      <c r="AF77" s="13">
        <f t="shared" si="21"/>
        <v>0</v>
      </c>
      <c r="AI77" s="13">
        <f t="shared" si="22"/>
        <v>0</v>
      </c>
      <c r="AL77" s="13">
        <f t="shared" si="23"/>
        <v>0</v>
      </c>
      <c r="AO77" s="21">
        <f t="shared" si="24"/>
        <v>0</v>
      </c>
      <c r="AR77" s="21">
        <f t="shared" si="25"/>
        <v>0</v>
      </c>
    </row>
    <row r="78" spans="2:44" ht="22.5">
      <c r="B78" s="1" t="s">
        <v>356</v>
      </c>
      <c r="E78" s="2">
        <f t="shared" si="12"/>
        <v>0</v>
      </c>
      <c r="H78" s="2">
        <f t="shared" si="13"/>
        <v>0</v>
      </c>
      <c r="K78" s="13">
        <f t="shared" si="14"/>
        <v>0</v>
      </c>
      <c r="N78" s="13">
        <f t="shared" si="15"/>
        <v>0</v>
      </c>
      <c r="Q78" s="13">
        <f t="shared" si="16"/>
        <v>0</v>
      </c>
      <c r="T78" s="13">
        <f t="shared" si="17"/>
        <v>0</v>
      </c>
      <c r="W78" s="13">
        <f t="shared" si="18"/>
        <v>0</v>
      </c>
      <c r="Z78" s="13">
        <f t="shared" si="19"/>
        <v>0</v>
      </c>
      <c r="AC78" s="13">
        <f t="shared" si="20"/>
        <v>0</v>
      </c>
      <c r="AF78" s="13">
        <f t="shared" si="21"/>
        <v>0</v>
      </c>
      <c r="AI78" s="13">
        <f t="shared" si="22"/>
        <v>0</v>
      </c>
      <c r="AL78" s="13">
        <f t="shared" si="23"/>
        <v>0</v>
      </c>
      <c r="AO78" s="21">
        <f t="shared" si="24"/>
        <v>0</v>
      </c>
      <c r="AR78" s="21">
        <f t="shared" si="25"/>
        <v>0</v>
      </c>
    </row>
    <row r="79" spans="2:44" ht="22.5">
      <c r="B79" s="1" t="s">
        <v>357</v>
      </c>
      <c r="C79" s="2">
        <v>20000</v>
      </c>
      <c r="E79" s="2">
        <f t="shared" si="12"/>
        <v>20000</v>
      </c>
      <c r="F79" s="2">
        <v>9222</v>
      </c>
      <c r="H79" s="2">
        <f t="shared" si="13"/>
        <v>9222</v>
      </c>
      <c r="K79" s="13">
        <f t="shared" si="14"/>
        <v>0</v>
      </c>
      <c r="N79" s="13">
        <f t="shared" si="15"/>
        <v>0</v>
      </c>
      <c r="O79" s="2">
        <f>C79</f>
        <v>20000</v>
      </c>
      <c r="Q79" s="13">
        <f t="shared" si="16"/>
        <v>20000</v>
      </c>
      <c r="R79" s="2">
        <f>F79</f>
        <v>9222</v>
      </c>
      <c r="T79" s="13">
        <f t="shared" si="17"/>
        <v>9222</v>
      </c>
      <c r="W79" s="13">
        <f t="shared" si="18"/>
        <v>0</v>
      </c>
      <c r="Z79" s="13">
        <f t="shared" si="19"/>
        <v>0</v>
      </c>
      <c r="AC79" s="13">
        <f t="shared" si="20"/>
        <v>0</v>
      </c>
      <c r="AF79" s="13">
        <f t="shared" si="21"/>
        <v>0</v>
      </c>
      <c r="AI79" s="13">
        <f t="shared" si="22"/>
        <v>0</v>
      </c>
      <c r="AL79" s="13">
        <f t="shared" si="23"/>
        <v>0</v>
      </c>
      <c r="AO79" s="21">
        <f t="shared" si="24"/>
        <v>0</v>
      </c>
      <c r="AR79" s="21">
        <f t="shared" si="25"/>
        <v>0</v>
      </c>
    </row>
    <row r="80" spans="2:44" ht="22.5">
      <c r="B80" s="1" t="s">
        <v>358</v>
      </c>
      <c r="E80" s="2">
        <f t="shared" si="12"/>
        <v>0</v>
      </c>
      <c r="H80" s="2">
        <f t="shared" si="13"/>
        <v>0</v>
      </c>
      <c r="K80" s="13">
        <f t="shared" si="14"/>
        <v>0</v>
      </c>
      <c r="N80" s="13">
        <f t="shared" si="15"/>
        <v>0</v>
      </c>
      <c r="Q80" s="13">
        <f t="shared" si="16"/>
        <v>0</v>
      </c>
      <c r="T80" s="13">
        <f t="shared" si="17"/>
        <v>0</v>
      </c>
      <c r="W80" s="13">
        <f t="shared" si="18"/>
        <v>0</v>
      </c>
      <c r="Z80" s="13">
        <f t="shared" si="19"/>
        <v>0</v>
      </c>
      <c r="AC80" s="13">
        <f t="shared" si="20"/>
        <v>0</v>
      </c>
      <c r="AF80" s="13">
        <f t="shared" si="21"/>
        <v>0</v>
      </c>
      <c r="AI80" s="13">
        <f t="shared" si="22"/>
        <v>0</v>
      </c>
      <c r="AL80" s="13">
        <f t="shared" si="23"/>
        <v>0</v>
      </c>
      <c r="AO80" s="21">
        <f t="shared" si="24"/>
        <v>0</v>
      </c>
      <c r="AR80" s="21">
        <f t="shared" si="25"/>
        <v>0</v>
      </c>
    </row>
    <row r="81" spans="2:44" ht="22.5">
      <c r="B81" s="1" t="s">
        <v>359</v>
      </c>
      <c r="C81" s="2">
        <v>15000</v>
      </c>
      <c r="E81" s="2">
        <f t="shared" si="12"/>
        <v>15000</v>
      </c>
      <c r="F81" s="2">
        <v>10000</v>
      </c>
      <c r="H81" s="2">
        <f t="shared" si="13"/>
        <v>10000</v>
      </c>
      <c r="K81" s="13">
        <f t="shared" si="14"/>
        <v>0</v>
      </c>
      <c r="N81" s="13">
        <f t="shared" si="15"/>
        <v>0</v>
      </c>
      <c r="O81" s="2">
        <f>C81</f>
        <v>15000</v>
      </c>
      <c r="Q81" s="13">
        <f t="shared" si="16"/>
        <v>15000</v>
      </c>
      <c r="R81" s="2">
        <f>F81</f>
        <v>10000</v>
      </c>
      <c r="T81" s="13">
        <f t="shared" si="17"/>
        <v>10000</v>
      </c>
      <c r="W81" s="13">
        <f t="shared" si="18"/>
        <v>0</v>
      </c>
      <c r="Z81" s="13">
        <f t="shared" si="19"/>
        <v>0</v>
      </c>
      <c r="AC81" s="13">
        <f t="shared" si="20"/>
        <v>0</v>
      </c>
      <c r="AF81" s="13">
        <f t="shared" si="21"/>
        <v>0</v>
      </c>
      <c r="AI81" s="13">
        <f t="shared" si="22"/>
        <v>0</v>
      </c>
      <c r="AL81" s="13">
        <f t="shared" si="23"/>
        <v>0</v>
      </c>
      <c r="AO81" s="21">
        <f t="shared" si="24"/>
        <v>0</v>
      </c>
      <c r="AR81" s="21">
        <f t="shared" si="25"/>
        <v>0</v>
      </c>
    </row>
    <row r="82" spans="2:44" ht="22.5">
      <c r="B82" s="1" t="s">
        <v>360</v>
      </c>
      <c r="E82" s="2">
        <f t="shared" si="12"/>
        <v>0</v>
      </c>
      <c r="H82" s="2">
        <f t="shared" si="13"/>
        <v>0</v>
      </c>
      <c r="K82" s="13">
        <f t="shared" si="14"/>
        <v>0</v>
      </c>
      <c r="N82" s="13">
        <f t="shared" si="15"/>
        <v>0</v>
      </c>
      <c r="Q82" s="13">
        <f t="shared" si="16"/>
        <v>0</v>
      </c>
      <c r="T82" s="13">
        <f t="shared" si="17"/>
        <v>0</v>
      </c>
      <c r="W82" s="13">
        <f t="shared" si="18"/>
        <v>0</v>
      </c>
      <c r="Z82" s="13">
        <f t="shared" si="19"/>
        <v>0</v>
      </c>
      <c r="AC82" s="13">
        <f t="shared" si="20"/>
        <v>0</v>
      </c>
      <c r="AF82" s="13">
        <f t="shared" si="21"/>
        <v>0</v>
      </c>
      <c r="AI82" s="13">
        <f t="shared" si="22"/>
        <v>0</v>
      </c>
      <c r="AL82" s="13">
        <f t="shared" si="23"/>
        <v>0</v>
      </c>
      <c r="AO82" s="21">
        <f t="shared" si="24"/>
        <v>0</v>
      </c>
      <c r="AR82" s="21">
        <f t="shared" si="25"/>
        <v>0</v>
      </c>
    </row>
    <row r="83" spans="2:44" ht="22.5">
      <c r="B83" s="1" t="s">
        <v>361</v>
      </c>
      <c r="C83" s="2">
        <v>15000</v>
      </c>
      <c r="E83" s="2">
        <f t="shared" si="12"/>
        <v>15000</v>
      </c>
      <c r="F83" s="2">
        <v>0</v>
      </c>
      <c r="G83" s="2">
        <v>0</v>
      </c>
      <c r="H83" s="2">
        <f t="shared" si="13"/>
        <v>0</v>
      </c>
      <c r="K83" s="13">
        <f t="shared" si="14"/>
        <v>0</v>
      </c>
      <c r="N83" s="13">
        <f t="shared" si="15"/>
        <v>0</v>
      </c>
      <c r="O83" s="2">
        <f>C83</f>
        <v>15000</v>
      </c>
      <c r="Q83" s="13">
        <f t="shared" si="16"/>
        <v>15000</v>
      </c>
      <c r="T83" s="13">
        <f t="shared" si="17"/>
        <v>0</v>
      </c>
      <c r="W83" s="13">
        <f t="shared" si="18"/>
        <v>0</v>
      </c>
      <c r="Z83" s="13">
        <f t="shared" si="19"/>
        <v>0</v>
      </c>
      <c r="AC83" s="13">
        <f t="shared" si="20"/>
        <v>0</v>
      </c>
      <c r="AF83" s="13">
        <f t="shared" si="21"/>
        <v>0</v>
      </c>
      <c r="AI83" s="13">
        <f t="shared" si="22"/>
        <v>0</v>
      </c>
      <c r="AL83" s="13">
        <f t="shared" si="23"/>
        <v>0</v>
      </c>
      <c r="AO83" s="21">
        <f t="shared" si="24"/>
        <v>0</v>
      </c>
      <c r="AR83" s="21">
        <f t="shared" si="25"/>
        <v>0</v>
      </c>
    </row>
    <row r="84" spans="2:44" ht="22.5">
      <c r="B84" s="1" t="s">
        <v>401</v>
      </c>
      <c r="E84" s="2">
        <f t="shared" si="12"/>
        <v>0</v>
      </c>
      <c r="H84" s="2">
        <v>0</v>
      </c>
      <c r="K84" s="13">
        <f t="shared" si="14"/>
        <v>0</v>
      </c>
      <c r="N84" s="13">
        <f t="shared" si="15"/>
        <v>0</v>
      </c>
      <c r="Q84" s="13">
        <f t="shared" si="16"/>
        <v>0</v>
      </c>
      <c r="T84" s="13">
        <f t="shared" si="17"/>
        <v>0</v>
      </c>
      <c r="W84" s="13">
        <f t="shared" si="18"/>
        <v>0</v>
      </c>
      <c r="Z84" s="13">
        <f t="shared" si="19"/>
        <v>0</v>
      </c>
      <c r="AC84" s="13">
        <f t="shared" si="20"/>
        <v>0</v>
      </c>
      <c r="AF84" s="13">
        <f t="shared" si="21"/>
        <v>0</v>
      </c>
      <c r="AI84" s="13">
        <f t="shared" si="22"/>
        <v>0</v>
      </c>
      <c r="AL84" s="13">
        <f t="shared" si="23"/>
        <v>0</v>
      </c>
      <c r="AO84" s="21">
        <f t="shared" si="24"/>
        <v>0</v>
      </c>
      <c r="AR84" s="21">
        <f t="shared" si="25"/>
        <v>0</v>
      </c>
    </row>
    <row r="85" spans="1:44" ht="22.5">
      <c r="A85" s="1" t="s">
        <v>321</v>
      </c>
      <c r="B85" s="1" t="s">
        <v>363</v>
      </c>
      <c r="C85" s="2">
        <v>40000</v>
      </c>
      <c r="E85" s="2">
        <f t="shared" si="12"/>
        <v>40000</v>
      </c>
      <c r="F85" s="2">
        <v>24620</v>
      </c>
      <c r="H85" s="2">
        <f t="shared" si="13"/>
        <v>24620</v>
      </c>
      <c r="K85" s="13">
        <f t="shared" si="14"/>
        <v>0</v>
      </c>
      <c r="N85" s="13">
        <f t="shared" si="15"/>
        <v>0</v>
      </c>
      <c r="O85" s="2">
        <f>C85</f>
        <v>40000</v>
      </c>
      <c r="Q85" s="13">
        <f t="shared" si="16"/>
        <v>40000</v>
      </c>
      <c r="R85" s="2">
        <f>F85</f>
        <v>24620</v>
      </c>
      <c r="T85" s="13">
        <f t="shared" si="17"/>
        <v>24620</v>
      </c>
      <c r="W85" s="13">
        <f t="shared" si="18"/>
        <v>0</v>
      </c>
      <c r="Z85" s="13">
        <f t="shared" si="19"/>
        <v>0</v>
      </c>
      <c r="AC85" s="13">
        <f t="shared" si="20"/>
        <v>0</v>
      </c>
      <c r="AF85" s="13">
        <f t="shared" si="21"/>
        <v>0</v>
      </c>
      <c r="AI85" s="13">
        <f t="shared" si="22"/>
        <v>0</v>
      </c>
      <c r="AL85" s="13">
        <f t="shared" si="23"/>
        <v>0</v>
      </c>
      <c r="AO85" s="21">
        <f t="shared" si="24"/>
        <v>0</v>
      </c>
      <c r="AR85" s="21">
        <f t="shared" si="25"/>
        <v>0</v>
      </c>
    </row>
    <row r="86" spans="2:44" ht="22.5">
      <c r="B86" s="1" t="s">
        <v>364</v>
      </c>
      <c r="E86" s="2">
        <f t="shared" si="12"/>
        <v>0</v>
      </c>
      <c r="H86" s="2">
        <f t="shared" si="13"/>
        <v>0</v>
      </c>
      <c r="K86" s="13">
        <f t="shared" si="14"/>
        <v>0</v>
      </c>
      <c r="N86" s="13">
        <f t="shared" si="15"/>
        <v>0</v>
      </c>
      <c r="Q86" s="13">
        <f t="shared" si="16"/>
        <v>0</v>
      </c>
      <c r="T86" s="13">
        <f t="shared" si="17"/>
        <v>0</v>
      </c>
      <c r="W86" s="13">
        <f t="shared" si="18"/>
        <v>0</v>
      </c>
      <c r="Z86" s="13">
        <f t="shared" si="19"/>
        <v>0</v>
      </c>
      <c r="AC86" s="13">
        <f t="shared" si="20"/>
        <v>0</v>
      </c>
      <c r="AF86" s="13">
        <f t="shared" si="21"/>
        <v>0</v>
      </c>
      <c r="AI86" s="13">
        <f t="shared" si="22"/>
        <v>0</v>
      </c>
      <c r="AL86" s="13">
        <f t="shared" si="23"/>
        <v>0</v>
      </c>
      <c r="AO86" s="21">
        <f t="shared" si="24"/>
        <v>0</v>
      </c>
      <c r="AR86" s="21">
        <f t="shared" si="25"/>
        <v>0</v>
      </c>
    </row>
    <row r="87" spans="2:44" ht="22.5">
      <c r="B87" s="1" t="s">
        <v>365</v>
      </c>
      <c r="D87" s="2">
        <v>780000</v>
      </c>
      <c r="E87" s="2">
        <f t="shared" si="12"/>
        <v>780000</v>
      </c>
      <c r="F87" s="2">
        <v>0</v>
      </c>
      <c r="G87" s="2">
        <v>0</v>
      </c>
      <c r="H87" s="2">
        <f t="shared" si="13"/>
        <v>0</v>
      </c>
      <c r="K87" s="13">
        <f t="shared" si="14"/>
        <v>0</v>
      </c>
      <c r="N87" s="13">
        <f t="shared" si="15"/>
        <v>0</v>
      </c>
      <c r="P87" s="2">
        <f>D87</f>
        <v>780000</v>
      </c>
      <c r="Q87" s="13">
        <f t="shared" si="16"/>
        <v>780000</v>
      </c>
      <c r="T87" s="13">
        <f t="shared" si="17"/>
        <v>0</v>
      </c>
      <c r="W87" s="13">
        <f t="shared" si="18"/>
        <v>0</v>
      </c>
      <c r="Z87" s="13">
        <f t="shared" si="19"/>
        <v>0</v>
      </c>
      <c r="AC87" s="13">
        <f t="shared" si="20"/>
        <v>0</v>
      </c>
      <c r="AF87" s="13">
        <f t="shared" si="21"/>
        <v>0</v>
      </c>
      <c r="AI87" s="13">
        <f t="shared" si="22"/>
        <v>0</v>
      </c>
      <c r="AL87" s="13">
        <f t="shared" si="23"/>
        <v>0</v>
      </c>
      <c r="AO87" s="21">
        <f t="shared" si="24"/>
        <v>0</v>
      </c>
      <c r="AR87" s="21">
        <f t="shared" si="25"/>
        <v>0</v>
      </c>
    </row>
    <row r="88" spans="2:44" ht="22.5">
      <c r="B88" s="1" t="s">
        <v>366</v>
      </c>
      <c r="E88" s="2">
        <f t="shared" si="12"/>
        <v>0</v>
      </c>
      <c r="H88" s="2">
        <f t="shared" si="13"/>
        <v>0</v>
      </c>
      <c r="K88" s="13">
        <f t="shared" si="14"/>
        <v>0</v>
      </c>
      <c r="N88" s="13">
        <f t="shared" si="15"/>
        <v>0</v>
      </c>
      <c r="Q88" s="13">
        <f t="shared" si="16"/>
        <v>0</v>
      </c>
      <c r="T88" s="13">
        <f t="shared" si="17"/>
        <v>0</v>
      </c>
      <c r="W88" s="13">
        <f t="shared" si="18"/>
        <v>0</v>
      </c>
      <c r="Z88" s="13">
        <f t="shared" si="19"/>
        <v>0</v>
      </c>
      <c r="AC88" s="13">
        <f t="shared" si="20"/>
        <v>0</v>
      </c>
      <c r="AF88" s="13">
        <f t="shared" si="21"/>
        <v>0</v>
      </c>
      <c r="AI88" s="13">
        <f t="shared" si="22"/>
        <v>0</v>
      </c>
      <c r="AL88" s="13">
        <f t="shared" si="23"/>
        <v>0</v>
      </c>
      <c r="AO88" s="21">
        <f t="shared" si="24"/>
        <v>0</v>
      </c>
      <c r="AR88" s="21">
        <f t="shared" si="25"/>
        <v>0</v>
      </c>
    </row>
    <row r="89" spans="1:44" ht="22.5">
      <c r="A89" s="1" t="s">
        <v>1205</v>
      </c>
      <c r="B89" s="1" t="s">
        <v>367</v>
      </c>
      <c r="C89" s="2">
        <v>600000</v>
      </c>
      <c r="E89" s="2">
        <f t="shared" si="12"/>
        <v>600000</v>
      </c>
      <c r="F89" s="2">
        <v>310606.4</v>
      </c>
      <c r="H89" s="2">
        <f t="shared" si="13"/>
        <v>310606.4</v>
      </c>
      <c r="I89" s="2">
        <f>C89</f>
        <v>600000</v>
      </c>
      <c r="K89" s="13">
        <f t="shared" si="14"/>
        <v>600000</v>
      </c>
      <c r="L89" s="2">
        <f>F89</f>
        <v>310606.4</v>
      </c>
      <c r="N89" s="13">
        <f t="shared" si="15"/>
        <v>310606.4</v>
      </c>
      <c r="Q89" s="13">
        <f t="shared" si="16"/>
        <v>0</v>
      </c>
      <c r="T89" s="13">
        <f t="shared" si="17"/>
        <v>0</v>
      </c>
      <c r="W89" s="13">
        <f t="shared" si="18"/>
        <v>0</v>
      </c>
      <c r="Z89" s="13">
        <f t="shared" si="19"/>
        <v>0</v>
      </c>
      <c r="AC89" s="13">
        <f t="shared" si="20"/>
        <v>0</v>
      </c>
      <c r="AF89" s="13">
        <f t="shared" si="21"/>
        <v>0</v>
      </c>
      <c r="AI89" s="13">
        <f t="shared" si="22"/>
        <v>0</v>
      </c>
      <c r="AL89" s="13">
        <f t="shared" si="23"/>
        <v>0</v>
      </c>
      <c r="AO89" s="21">
        <f t="shared" si="24"/>
        <v>0</v>
      </c>
      <c r="AR89" s="21">
        <f t="shared" si="25"/>
        <v>0</v>
      </c>
    </row>
    <row r="90" spans="2:44" ht="22.5">
      <c r="B90" s="1" t="s">
        <v>368</v>
      </c>
      <c r="E90" s="2">
        <f t="shared" si="12"/>
        <v>0</v>
      </c>
      <c r="H90" s="2">
        <f t="shared" si="13"/>
        <v>0</v>
      </c>
      <c r="K90" s="13">
        <f t="shared" si="14"/>
        <v>0</v>
      </c>
      <c r="N90" s="13">
        <f t="shared" si="15"/>
        <v>0</v>
      </c>
      <c r="Q90" s="13">
        <f t="shared" si="16"/>
        <v>0</v>
      </c>
      <c r="T90" s="13">
        <f t="shared" si="17"/>
        <v>0</v>
      </c>
      <c r="W90" s="13">
        <f t="shared" si="18"/>
        <v>0</v>
      </c>
      <c r="Z90" s="13">
        <f t="shared" si="19"/>
        <v>0</v>
      </c>
      <c r="AC90" s="13">
        <f t="shared" si="20"/>
        <v>0</v>
      </c>
      <c r="AF90" s="13">
        <f t="shared" si="21"/>
        <v>0</v>
      </c>
      <c r="AI90" s="13">
        <f t="shared" si="22"/>
        <v>0</v>
      </c>
      <c r="AL90" s="13">
        <f t="shared" si="23"/>
        <v>0</v>
      </c>
      <c r="AO90" s="21">
        <f t="shared" si="24"/>
        <v>0</v>
      </c>
      <c r="AR90" s="21">
        <f t="shared" si="25"/>
        <v>0</v>
      </c>
    </row>
    <row r="91" spans="1:44" ht="22.5">
      <c r="A91" s="1" t="s">
        <v>1206</v>
      </c>
      <c r="B91" s="1" t="s">
        <v>369</v>
      </c>
      <c r="C91" s="2">
        <v>50000</v>
      </c>
      <c r="E91" s="2">
        <f t="shared" si="12"/>
        <v>50000</v>
      </c>
      <c r="F91" s="2">
        <v>50000</v>
      </c>
      <c r="H91" s="2">
        <f t="shared" si="13"/>
        <v>50000</v>
      </c>
      <c r="K91" s="13">
        <f t="shared" si="14"/>
        <v>0</v>
      </c>
      <c r="N91" s="13">
        <f t="shared" si="15"/>
        <v>0</v>
      </c>
      <c r="Q91" s="13">
        <f t="shared" si="16"/>
        <v>0</v>
      </c>
      <c r="T91" s="13">
        <f t="shared" si="17"/>
        <v>0</v>
      </c>
      <c r="U91" s="2">
        <f>C91</f>
        <v>50000</v>
      </c>
      <c r="W91" s="13">
        <f t="shared" si="18"/>
        <v>50000</v>
      </c>
      <c r="X91" s="2">
        <f>F91</f>
        <v>50000</v>
      </c>
      <c r="Z91" s="13">
        <f t="shared" si="19"/>
        <v>50000</v>
      </c>
      <c r="AC91" s="13">
        <f t="shared" si="20"/>
        <v>0</v>
      </c>
      <c r="AF91" s="13">
        <f t="shared" si="21"/>
        <v>0</v>
      </c>
      <c r="AI91" s="13">
        <f t="shared" si="22"/>
        <v>0</v>
      </c>
      <c r="AL91" s="13">
        <f t="shared" si="23"/>
        <v>0</v>
      </c>
      <c r="AO91" s="21">
        <f t="shared" si="24"/>
        <v>0</v>
      </c>
      <c r="AR91" s="21">
        <f t="shared" si="25"/>
        <v>0</v>
      </c>
    </row>
    <row r="92" spans="2:44" ht="22.5">
      <c r="B92" s="1" t="s">
        <v>370</v>
      </c>
      <c r="E92" s="2">
        <f t="shared" si="12"/>
        <v>0</v>
      </c>
      <c r="H92" s="2">
        <f t="shared" si="13"/>
        <v>0</v>
      </c>
      <c r="K92" s="13">
        <f t="shared" si="14"/>
        <v>0</v>
      </c>
      <c r="N92" s="13">
        <f t="shared" si="15"/>
        <v>0</v>
      </c>
      <c r="Q92" s="13">
        <f t="shared" si="16"/>
        <v>0</v>
      </c>
      <c r="T92" s="13">
        <f t="shared" si="17"/>
        <v>0</v>
      </c>
      <c r="W92" s="13">
        <f t="shared" si="18"/>
        <v>0</v>
      </c>
      <c r="Z92" s="13">
        <f t="shared" si="19"/>
        <v>0</v>
      </c>
      <c r="AC92" s="13">
        <f t="shared" si="20"/>
        <v>0</v>
      </c>
      <c r="AF92" s="13">
        <f t="shared" si="21"/>
        <v>0</v>
      </c>
      <c r="AI92" s="13">
        <f t="shared" si="22"/>
        <v>0</v>
      </c>
      <c r="AL92" s="13">
        <f t="shared" si="23"/>
        <v>0</v>
      </c>
      <c r="AO92" s="21">
        <f t="shared" si="24"/>
        <v>0</v>
      </c>
      <c r="AR92" s="21">
        <f t="shared" si="25"/>
        <v>0</v>
      </c>
    </row>
    <row r="93" spans="1:44" ht="22.5">
      <c r="A93" s="1" t="s">
        <v>1207</v>
      </c>
      <c r="B93" s="1" t="s">
        <v>371</v>
      </c>
      <c r="C93" s="2">
        <v>140000</v>
      </c>
      <c r="E93" s="2">
        <f t="shared" si="12"/>
        <v>140000</v>
      </c>
      <c r="F93" s="2">
        <v>106829</v>
      </c>
      <c r="H93" s="2">
        <f t="shared" si="13"/>
        <v>106829</v>
      </c>
      <c r="I93" s="2">
        <f>C93</f>
        <v>140000</v>
      </c>
      <c r="K93" s="13">
        <f t="shared" si="14"/>
        <v>140000</v>
      </c>
      <c r="L93" s="2">
        <f>F93</f>
        <v>106829</v>
      </c>
      <c r="N93" s="13">
        <f t="shared" si="15"/>
        <v>106829</v>
      </c>
      <c r="Q93" s="13">
        <f t="shared" si="16"/>
        <v>0</v>
      </c>
      <c r="T93" s="13">
        <f t="shared" si="17"/>
        <v>0</v>
      </c>
      <c r="W93" s="13">
        <f t="shared" si="18"/>
        <v>0</v>
      </c>
      <c r="Z93" s="13">
        <f t="shared" si="19"/>
        <v>0</v>
      </c>
      <c r="AC93" s="13">
        <f t="shared" si="20"/>
        <v>0</v>
      </c>
      <c r="AF93" s="13">
        <f t="shared" si="21"/>
        <v>0</v>
      </c>
      <c r="AI93" s="13">
        <f t="shared" si="22"/>
        <v>0</v>
      </c>
      <c r="AL93" s="13">
        <f t="shared" si="23"/>
        <v>0</v>
      </c>
      <c r="AO93" s="21">
        <f t="shared" si="24"/>
        <v>0</v>
      </c>
      <c r="AR93" s="21">
        <f t="shared" si="25"/>
        <v>0</v>
      </c>
    </row>
    <row r="94" spans="2:44" ht="22.5">
      <c r="B94" s="1" t="s">
        <v>372</v>
      </c>
      <c r="E94" s="2">
        <f t="shared" si="12"/>
        <v>0</v>
      </c>
      <c r="H94" s="2">
        <f t="shared" si="13"/>
        <v>0</v>
      </c>
      <c r="K94" s="13">
        <f t="shared" si="14"/>
        <v>0</v>
      </c>
      <c r="N94" s="13">
        <f t="shared" si="15"/>
        <v>0</v>
      </c>
      <c r="Q94" s="13">
        <f t="shared" si="16"/>
        <v>0</v>
      </c>
      <c r="T94" s="13">
        <f t="shared" si="17"/>
        <v>0</v>
      </c>
      <c r="W94" s="13">
        <f t="shared" si="18"/>
        <v>0</v>
      </c>
      <c r="Z94" s="13">
        <f t="shared" si="19"/>
        <v>0</v>
      </c>
      <c r="AC94" s="13">
        <f t="shared" si="20"/>
        <v>0</v>
      </c>
      <c r="AF94" s="13">
        <f t="shared" si="21"/>
        <v>0</v>
      </c>
      <c r="AI94" s="13">
        <f t="shared" si="22"/>
        <v>0</v>
      </c>
      <c r="AL94" s="13">
        <f t="shared" si="23"/>
        <v>0</v>
      </c>
      <c r="AO94" s="21">
        <f t="shared" si="24"/>
        <v>0</v>
      </c>
      <c r="AR94" s="21">
        <f t="shared" si="25"/>
        <v>0</v>
      </c>
    </row>
    <row r="95" spans="1:44" ht="22.5">
      <c r="A95" s="1" t="s">
        <v>1208</v>
      </c>
      <c r="B95" s="1" t="s">
        <v>373</v>
      </c>
      <c r="C95" s="2">
        <v>50000</v>
      </c>
      <c r="E95" s="2">
        <f t="shared" si="12"/>
        <v>50000</v>
      </c>
      <c r="F95" s="2">
        <v>50000</v>
      </c>
      <c r="H95" s="2">
        <f t="shared" si="13"/>
        <v>50000</v>
      </c>
      <c r="I95" s="2">
        <f>C95</f>
        <v>50000</v>
      </c>
      <c r="K95" s="13">
        <f t="shared" si="14"/>
        <v>50000</v>
      </c>
      <c r="L95" s="2">
        <f>F95</f>
        <v>50000</v>
      </c>
      <c r="N95" s="13">
        <f t="shared" si="15"/>
        <v>50000</v>
      </c>
      <c r="Q95" s="13">
        <f t="shared" si="16"/>
        <v>0</v>
      </c>
      <c r="T95" s="13">
        <f t="shared" si="17"/>
        <v>0</v>
      </c>
      <c r="W95" s="13">
        <f t="shared" si="18"/>
        <v>0</v>
      </c>
      <c r="Z95" s="13">
        <f t="shared" si="19"/>
        <v>0</v>
      </c>
      <c r="AC95" s="13">
        <f t="shared" si="20"/>
        <v>0</v>
      </c>
      <c r="AF95" s="13">
        <f t="shared" si="21"/>
        <v>0</v>
      </c>
      <c r="AI95" s="13">
        <f t="shared" si="22"/>
        <v>0</v>
      </c>
      <c r="AL95" s="13">
        <f t="shared" si="23"/>
        <v>0</v>
      </c>
      <c r="AO95" s="21">
        <f t="shared" si="24"/>
        <v>0</v>
      </c>
      <c r="AR95" s="21">
        <f t="shared" si="25"/>
        <v>0</v>
      </c>
    </row>
    <row r="96" spans="2:44" ht="22.5">
      <c r="B96" s="1" t="s">
        <v>374</v>
      </c>
      <c r="E96" s="2">
        <f t="shared" si="12"/>
        <v>0</v>
      </c>
      <c r="H96" s="2">
        <f t="shared" si="13"/>
        <v>0</v>
      </c>
      <c r="K96" s="13">
        <f t="shared" si="14"/>
        <v>0</v>
      </c>
      <c r="N96" s="13">
        <f t="shared" si="15"/>
        <v>0</v>
      </c>
      <c r="Q96" s="13">
        <f t="shared" si="16"/>
        <v>0</v>
      </c>
      <c r="T96" s="13">
        <f t="shared" si="17"/>
        <v>0</v>
      </c>
      <c r="W96" s="13">
        <f t="shared" si="18"/>
        <v>0</v>
      </c>
      <c r="Z96" s="13">
        <f t="shared" si="19"/>
        <v>0</v>
      </c>
      <c r="AC96" s="13">
        <f t="shared" si="20"/>
        <v>0</v>
      </c>
      <c r="AF96" s="13">
        <f t="shared" si="21"/>
        <v>0</v>
      </c>
      <c r="AI96" s="13">
        <f t="shared" si="22"/>
        <v>0</v>
      </c>
      <c r="AL96" s="13">
        <f t="shared" si="23"/>
        <v>0</v>
      </c>
      <c r="AO96" s="21">
        <f t="shared" si="24"/>
        <v>0</v>
      </c>
      <c r="AR96" s="21">
        <f t="shared" si="25"/>
        <v>0</v>
      </c>
    </row>
    <row r="97" spans="1:44" ht="22.5">
      <c r="A97" s="1" t="s">
        <v>1209</v>
      </c>
      <c r="B97" s="1" t="s">
        <v>375</v>
      </c>
      <c r="C97" s="2">
        <v>200000</v>
      </c>
      <c r="D97" s="2">
        <v>200000</v>
      </c>
      <c r="E97" s="2">
        <f t="shared" si="12"/>
        <v>400000</v>
      </c>
      <c r="F97" s="2">
        <v>200000</v>
      </c>
      <c r="G97" s="2">
        <v>200000</v>
      </c>
      <c r="H97" s="2">
        <f t="shared" si="13"/>
        <v>400000</v>
      </c>
      <c r="K97" s="13">
        <f t="shared" si="14"/>
        <v>0</v>
      </c>
      <c r="N97" s="13">
        <f t="shared" si="15"/>
        <v>0</v>
      </c>
      <c r="Q97" s="13">
        <f t="shared" si="16"/>
        <v>0</v>
      </c>
      <c r="T97" s="13">
        <f t="shared" si="17"/>
        <v>0</v>
      </c>
      <c r="W97" s="13">
        <f t="shared" si="18"/>
        <v>0</v>
      </c>
      <c r="Z97" s="13">
        <f t="shared" si="19"/>
        <v>0</v>
      </c>
      <c r="AA97" s="2">
        <f>C97</f>
        <v>200000</v>
      </c>
      <c r="AB97" s="2">
        <f>D97</f>
        <v>200000</v>
      </c>
      <c r="AC97" s="13">
        <f t="shared" si="20"/>
        <v>400000</v>
      </c>
      <c r="AD97" s="2">
        <f>F97</f>
        <v>200000</v>
      </c>
      <c r="AE97" s="2">
        <f>G97</f>
        <v>200000</v>
      </c>
      <c r="AF97" s="13">
        <f t="shared" si="21"/>
        <v>400000</v>
      </c>
      <c r="AI97" s="13">
        <f t="shared" si="22"/>
        <v>0</v>
      </c>
      <c r="AL97" s="13">
        <f t="shared" si="23"/>
        <v>0</v>
      </c>
      <c r="AO97" s="21">
        <f t="shared" si="24"/>
        <v>0</v>
      </c>
      <c r="AR97" s="21">
        <f t="shared" si="25"/>
        <v>0</v>
      </c>
    </row>
    <row r="98" spans="2:44" ht="22.5">
      <c r="B98" s="1" t="s">
        <v>376</v>
      </c>
      <c r="E98" s="2">
        <f>SUM(C98:D98)</f>
        <v>0</v>
      </c>
      <c r="H98" s="2">
        <f t="shared" si="13"/>
        <v>0</v>
      </c>
      <c r="K98" s="13">
        <f t="shared" si="14"/>
        <v>0</v>
      </c>
      <c r="N98" s="13">
        <f t="shared" si="15"/>
        <v>0</v>
      </c>
      <c r="Q98" s="13">
        <f t="shared" si="16"/>
        <v>0</v>
      </c>
      <c r="T98" s="13">
        <f t="shared" si="17"/>
        <v>0</v>
      </c>
      <c r="W98" s="13">
        <f t="shared" si="18"/>
        <v>0</v>
      </c>
      <c r="Z98" s="13">
        <f t="shared" si="19"/>
        <v>0</v>
      </c>
      <c r="AC98" s="13">
        <f t="shared" si="20"/>
        <v>0</v>
      </c>
      <c r="AF98" s="13">
        <f t="shared" si="21"/>
        <v>0</v>
      </c>
      <c r="AI98" s="13">
        <f t="shared" si="22"/>
        <v>0</v>
      </c>
      <c r="AL98" s="13">
        <f t="shared" si="23"/>
        <v>0</v>
      </c>
      <c r="AO98" s="21">
        <f t="shared" si="24"/>
        <v>0</v>
      </c>
      <c r="AR98" s="21">
        <f t="shared" si="25"/>
        <v>0</v>
      </c>
    </row>
    <row r="99" spans="2:44" ht="22.5">
      <c r="B99" s="1" t="s">
        <v>377</v>
      </c>
      <c r="E99" s="2">
        <f>SUM(C99:D99)</f>
        <v>0</v>
      </c>
      <c r="H99" s="2">
        <f t="shared" si="13"/>
        <v>0</v>
      </c>
      <c r="K99" s="13">
        <f t="shared" si="14"/>
        <v>0</v>
      </c>
      <c r="N99" s="13">
        <f t="shared" si="15"/>
        <v>0</v>
      </c>
      <c r="Q99" s="13">
        <f t="shared" si="16"/>
        <v>0</v>
      </c>
      <c r="T99" s="13">
        <f t="shared" si="17"/>
        <v>0</v>
      </c>
      <c r="W99" s="13">
        <f t="shared" si="18"/>
        <v>0</v>
      </c>
      <c r="Z99" s="13">
        <f t="shared" si="19"/>
        <v>0</v>
      </c>
      <c r="AC99" s="13">
        <f t="shared" si="20"/>
        <v>0</v>
      </c>
      <c r="AF99" s="13">
        <f t="shared" si="21"/>
        <v>0</v>
      </c>
      <c r="AI99" s="13">
        <f t="shared" si="22"/>
        <v>0</v>
      </c>
      <c r="AL99" s="13">
        <f t="shared" si="23"/>
        <v>0</v>
      </c>
      <c r="AO99" s="21">
        <f t="shared" si="24"/>
        <v>0</v>
      </c>
      <c r="AR99" s="21">
        <f t="shared" si="25"/>
        <v>0</v>
      </c>
    </row>
    <row r="100" spans="2:44" ht="22.5">
      <c r="B100" s="1" t="s">
        <v>378</v>
      </c>
      <c r="E100" s="2">
        <f>SUM(C100:D100)</f>
        <v>0</v>
      </c>
      <c r="H100" s="2">
        <f t="shared" si="13"/>
        <v>0</v>
      </c>
      <c r="K100" s="13">
        <f t="shared" si="14"/>
        <v>0</v>
      </c>
      <c r="N100" s="13">
        <f t="shared" si="15"/>
        <v>0</v>
      </c>
      <c r="Q100" s="13">
        <f t="shared" si="16"/>
        <v>0</v>
      </c>
      <c r="T100" s="13">
        <f t="shared" si="17"/>
        <v>0</v>
      </c>
      <c r="W100" s="13">
        <f t="shared" si="18"/>
        <v>0</v>
      </c>
      <c r="Z100" s="13">
        <f t="shared" si="19"/>
        <v>0</v>
      </c>
      <c r="AC100" s="13">
        <f t="shared" si="20"/>
        <v>0</v>
      </c>
      <c r="AF100" s="13">
        <f t="shared" si="21"/>
        <v>0</v>
      </c>
      <c r="AI100" s="13">
        <f t="shared" si="22"/>
        <v>0</v>
      </c>
      <c r="AL100" s="13">
        <f t="shared" si="23"/>
        <v>0</v>
      </c>
      <c r="AO100" s="21">
        <f t="shared" si="24"/>
        <v>0</v>
      </c>
      <c r="AR100" s="21">
        <f t="shared" si="25"/>
        <v>0</v>
      </c>
    </row>
    <row r="101" spans="2:44" ht="22.5">
      <c r="B101" s="1" t="s">
        <v>379</v>
      </c>
      <c r="E101" s="2">
        <f>SUM(C101:D101)</f>
        <v>0</v>
      </c>
      <c r="H101" s="2">
        <f t="shared" si="13"/>
        <v>0</v>
      </c>
      <c r="K101" s="13">
        <f t="shared" si="14"/>
        <v>0</v>
      </c>
      <c r="N101" s="13">
        <f t="shared" si="15"/>
        <v>0</v>
      </c>
      <c r="Q101" s="13">
        <f t="shared" si="16"/>
        <v>0</v>
      </c>
      <c r="T101" s="13">
        <f t="shared" si="17"/>
        <v>0</v>
      </c>
      <c r="W101" s="13">
        <f t="shared" si="18"/>
        <v>0</v>
      </c>
      <c r="Z101" s="13">
        <f t="shared" si="19"/>
        <v>0</v>
      </c>
      <c r="AC101" s="13">
        <f t="shared" si="20"/>
        <v>0</v>
      </c>
      <c r="AF101" s="13">
        <f t="shared" si="21"/>
        <v>0</v>
      </c>
      <c r="AI101" s="13">
        <f t="shared" si="22"/>
        <v>0</v>
      </c>
      <c r="AL101" s="13">
        <f t="shared" si="23"/>
        <v>0</v>
      </c>
      <c r="AO101" s="21">
        <f t="shared" si="24"/>
        <v>0</v>
      </c>
      <c r="AR101" s="21">
        <f t="shared" si="25"/>
        <v>0</v>
      </c>
    </row>
    <row r="102" spans="1:44" ht="22.5">
      <c r="A102" s="1" t="s">
        <v>1210</v>
      </c>
      <c r="B102" s="1" t="s">
        <v>380</v>
      </c>
      <c r="C102" s="2">
        <v>3000</v>
      </c>
      <c r="E102" s="2">
        <f>SUM(C102:D102)</f>
        <v>3000</v>
      </c>
      <c r="F102" s="2">
        <v>2000</v>
      </c>
      <c r="H102" s="2">
        <f t="shared" si="13"/>
        <v>2000</v>
      </c>
      <c r="I102" s="2">
        <f>C102</f>
        <v>3000</v>
      </c>
      <c r="K102" s="13">
        <f t="shared" si="14"/>
        <v>3000</v>
      </c>
      <c r="L102" s="2">
        <f>F102</f>
        <v>2000</v>
      </c>
      <c r="N102" s="13">
        <f t="shared" si="15"/>
        <v>2000</v>
      </c>
      <c r="Q102" s="13">
        <f t="shared" si="16"/>
        <v>0</v>
      </c>
      <c r="T102" s="13">
        <f t="shared" si="17"/>
        <v>0</v>
      </c>
      <c r="W102" s="13">
        <f t="shared" si="18"/>
        <v>0</v>
      </c>
      <c r="Z102" s="13">
        <f t="shared" si="19"/>
        <v>0</v>
      </c>
      <c r="AC102" s="13">
        <f t="shared" si="20"/>
        <v>0</v>
      </c>
      <c r="AF102" s="13">
        <f t="shared" si="21"/>
        <v>0</v>
      </c>
      <c r="AI102" s="13">
        <f t="shared" si="22"/>
        <v>0</v>
      </c>
      <c r="AL102" s="13">
        <f t="shared" si="23"/>
        <v>0</v>
      </c>
      <c r="AO102" s="21">
        <f t="shared" si="24"/>
        <v>0</v>
      </c>
      <c r="AR102" s="21">
        <f t="shared" si="25"/>
        <v>0</v>
      </c>
    </row>
    <row r="103" spans="2:44" ht="22.5">
      <c r="B103" s="1" t="s">
        <v>381</v>
      </c>
      <c r="D103" s="2">
        <v>15000</v>
      </c>
      <c r="E103" s="2">
        <f aca="true" t="shared" si="26" ref="E103:E122">SUM(C103:D103)</f>
        <v>15000</v>
      </c>
      <c r="G103" s="2">
        <v>15000</v>
      </c>
      <c r="H103" s="2">
        <f t="shared" si="13"/>
        <v>15000</v>
      </c>
      <c r="K103" s="13">
        <f t="shared" si="14"/>
        <v>0</v>
      </c>
      <c r="N103" s="13">
        <f t="shared" si="15"/>
        <v>0</v>
      </c>
      <c r="P103" s="2">
        <f>D103</f>
        <v>15000</v>
      </c>
      <c r="Q103" s="13">
        <f t="shared" si="16"/>
        <v>15000</v>
      </c>
      <c r="S103" s="2">
        <f>G103</f>
        <v>15000</v>
      </c>
      <c r="T103" s="13">
        <f t="shared" si="17"/>
        <v>15000</v>
      </c>
      <c r="W103" s="13">
        <f t="shared" si="18"/>
        <v>0</v>
      </c>
      <c r="Z103" s="13">
        <f t="shared" si="19"/>
        <v>0</v>
      </c>
      <c r="AC103" s="13">
        <f t="shared" si="20"/>
        <v>0</v>
      </c>
      <c r="AF103" s="13">
        <f t="shared" si="21"/>
        <v>0</v>
      </c>
      <c r="AI103" s="13">
        <f t="shared" si="22"/>
        <v>0</v>
      </c>
      <c r="AL103" s="13">
        <f t="shared" si="23"/>
        <v>0</v>
      </c>
      <c r="AO103" s="21">
        <f t="shared" si="24"/>
        <v>0</v>
      </c>
      <c r="AR103" s="21">
        <f t="shared" si="25"/>
        <v>0</v>
      </c>
    </row>
    <row r="104" spans="2:44" ht="22.5">
      <c r="B104" s="1" t="s">
        <v>382</v>
      </c>
      <c r="E104" s="2">
        <f t="shared" si="26"/>
        <v>0</v>
      </c>
      <c r="H104" s="2">
        <f t="shared" si="13"/>
        <v>0</v>
      </c>
      <c r="K104" s="13">
        <f t="shared" si="14"/>
        <v>0</v>
      </c>
      <c r="N104" s="13">
        <f t="shared" si="15"/>
        <v>0</v>
      </c>
      <c r="Q104" s="13">
        <f t="shared" si="16"/>
        <v>0</v>
      </c>
      <c r="T104" s="13">
        <f t="shared" si="17"/>
        <v>0</v>
      </c>
      <c r="W104" s="13">
        <f t="shared" si="18"/>
        <v>0</v>
      </c>
      <c r="Z104" s="13">
        <f t="shared" si="19"/>
        <v>0</v>
      </c>
      <c r="AC104" s="13">
        <f t="shared" si="20"/>
        <v>0</v>
      </c>
      <c r="AF104" s="13">
        <f t="shared" si="21"/>
        <v>0</v>
      </c>
      <c r="AI104" s="13">
        <f t="shared" si="22"/>
        <v>0</v>
      </c>
      <c r="AL104" s="13">
        <f t="shared" si="23"/>
        <v>0</v>
      </c>
      <c r="AO104" s="21">
        <f t="shared" si="24"/>
        <v>0</v>
      </c>
      <c r="AR104" s="21">
        <f t="shared" si="25"/>
        <v>0</v>
      </c>
    </row>
    <row r="105" spans="2:44" ht="22.5">
      <c r="B105" s="1" t="s">
        <v>383</v>
      </c>
      <c r="E105" s="2">
        <f t="shared" si="26"/>
        <v>0</v>
      </c>
      <c r="H105" s="2">
        <f t="shared" si="13"/>
        <v>0</v>
      </c>
      <c r="K105" s="13">
        <f t="shared" si="14"/>
        <v>0</v>
      </c>
      <c r="N105" s="13">
        <f t="shared" si="15"/>
        <v>0</v>
      </c>
      <c r="Q105" s="13">
        <f t="shared" si="16"/>
        <v>0</v>
      </c>
      <c r="T105" s="13">
        <f t="shared" si="17"/>
        <v>0</v>
      </c>
      <c r="W105" s="13">
        <f t="shared" si="18"/>
        <v>0</v>
      </c>
      <c r="Z105" s="13">
        <f t="shared" si="19"/>
        <v>0</v>
      </c>
      <c r="AC105" s="13">
        <f t="shared" si="20"/>
        <v>0</v>
      </c>
      <c r="AF105" s="13">
        <f t="shared" si="21"/>
        <v>0</v>
      </c>
      <c r="AI105" s="13">
        <f t="shared" si="22"/>
        <v>0</v>
      </c>
      <c r="AL105" s="13">
        <f t="shared" si="23"/>
        <v>0</v>
      </c>
      <c r="AO105" s="21">
        <f t="shared" si="24"/>
        <v>0</v>
      </c>
      <c r="AR105" s="21">
        <f t="shared" si="25"/>
        <v>0</v>
      </c>
    </row>
    <row r="106" spans="2:44" ht="22.5">
      <c r="B106" s="1" t="s">
        <v>381</v>
      </c>
      <c r="D106" s="2">
        <v>15000</v>
      </c>
      <c r="E106" s="2">
        <f t="shared" si="26"/>
        <v>15000</v>
      </c>
      <c r="G106" s="2">
        <v>15000</v>
      </c>
      <c r="H106" s="2">
        <f t="shared" si="13"/>
        <v>15000</v>
      </c>
      <c r="K106" s="13">
        <f t="shared" si="14"/>
        <v>0</v>
      </c>
      <c r="N106" s="13">
        <f t="shared" si="15"/>
        <v>0</v>
      </c>
      <c r="P106" s="2">
        <f>D106</f>
        <v>15000</v>
      </c>
      <c r="Q106" s="13">
        <f t="shared" si="16"/>
        <v>15000</v>
      </c>
      <c r="S106" s="2">
        <f>G106</f>
        <v>15000</v>
      </c>
      <c r="T106" s="13">
        <f t="shared" si="17"/>
        <v>15000</v>
      </c>
      <c r="W106" s="13">
        <f t="shared" si="18"/>
        <v>0</v>
      </c>
      <c r="Z106" s="13">
        <f t="shared" si="19"/>
        <v>0</v>
      </c>
      <c r="AC106" s="13">
        <f t="shared" si="20"/>
        <v>0</v>
      </c>
      <c r="AF106" s="13">
        <f t="shared" si="21"/>
        <v>0</v>
      </c>
      <c r="AI106" s="13">
        <f t="shared" si="22"/>
        <v>0</v>
      </c>
      <c r="AL106" s="13">
        <f t="shared" si="23"/>
        <v>0</v>
      </c>
      <c r="AO106" s="21">
        <f t="shared" si="24"/>
        <v>0</v>
      </c>
      <c r="AR106" s="21">
        <f t="shared" si="25"/>
        <v>0</v>
      </c>
    </row>
    <row r="107" spans="2:44" ht="22.5">
      <c r="B107" s="1" t="s">
        <v>382</v>
      </c>
      <c r="E107" s="2">
        <f t="shared" si="26"/>
        <v>0</v>
      </c>
      <c r="H107" s="2">
        <f t="shared" si="13"/>
        <v>0</v>
      </c>
      <c r="K107" s="13">
        <f t="shared" si="14"/>
        <v>0</v>
      </c>
      <c r="N107" s="13">
        <f t="shared" si="15"/>
        <v>0</v>
      </c>
      <c r="Q107" s="13">
        <f t="shared" si="16"/>
        <v>0</v>
      </c>
      <c r="T107" s="13">
        <f t="shared" si="17"/>
        <v>0</v>
      </c>
      <c r="W107" s="13">
        <f t="shared" si="18"/>
        <v>0</v>
      </c>
      <c r="Z107" s="13">
        <f t="shared" si="19"/>
        <v>0</v>
      </c>
      <c r="AC107" s="13">
        <f t="shared" si="20"/>
        <v>0</v>
      </c>
      <c r="AF107" s="13">
        <f t="shared" si="21"/>
        <v>0</v>
      </c>
      <c r="AI107" s="13">
        <f t="shared" si="22"/>
        <v>0</v>
      </c>
      <c r="AL107" s="13">
        <f t="shared" si="23"/>
        <v>0</v>
      </c>
      <c r="AO107" s="21">
        <f t="shared" si="24"/>
        <v>0</v>
      </c>
      <c r="AR107" s="21">
        <f t="shared" si="25"/>
        <v>0</v>
      </c>
    </row>
    <row r="108" spans="2:44" ht="22.5">
      <c r="B108" s="1" t="s">
        <v>870</v>
      </c>
      <c r="E108" s="2">
        <f t="shared" si="26"/>
        <v>0</v>
      </c>
      <c r="H108" s="2">
        <f t="shared" si="13"/>
        <v>0</v>
      </c>
      <c r="K108" s="13">
        <f t="shared" si="14"/>
        <v>0</v>
      </c>
      <c r="N108" s="13">
        <f t="shared" si="15"/>
        <v>0</v>
      </c>
      <c r="Q108" s="13">
        <f t="shared" si="16"/>
        <v>0</v>
      </c>
      <c r="T108" s="13">
        <f t="shared" si="17"/>
        <v>0</v>
      </c>
      <c r="W108" s="13">
        <f t="shared" si="18"/>
        <v>0</v>
      </c>
      <c r="Z108" s="13">
        <f t="shared" si="19"/>
        <v>0</v>
      </c>
      <c r="AC108" s="13">
        <f t="shared" si="20"/>
        <v>0</v>
      </c>
      <c r="AF108" s="13">
        <f t="shared" si="21"/>
        <v>0</v>
      </c>
      <c r="AI108" s="13">
        <f t="shared" si="22"/>
        <v>0</v>
      </c>
      <c r="AL108" s="13">
        <f t="shared" si="23"/>
        <v>0</v>
      </c>
      <c r="AO108" s="21">
        <f t="shared" si="24"/>
        <v>0</v>
      </c>
      <c r="AR108" s="21">
        <f t="shared" si="25"/>
        <v>0</v>
      </c>
    </row>
    <row r="109" spans="2:44" ht="22.5">
      <c r="B109" s="1" t="s">
        <v>381</v>
      </c>
      <c r="D109" s="2">
        <v>15000</v>
      </c>
      <c r="E109" s="2">
        <f t="shared" si="26"/>
        <v>15000</v>
      </c>
      <c r="G109" s="2">
        <v>15000</v>
      </c>
      <c r="H109" s="2">
        <f t="shared" si="13"/>
        <v>15000</v>
      </c>
      <c r="K109" s="13">
        <f t="shared" si="14"/>
        <v>0</v>
      </c>
      <c r="N109" s="13">
        <f t="shared" si="15"/>
        <v>0</v>
      </c>
      <c r="P109" s="2">
        <f>D109</f>
        <v>15000</v>
      </c>
      <c r="Q109" s="13">
        <f t="shared" si="16"/>
        <v>15000</v>
      </c>
      <c r="S109" s="2">
        <v>15000</v>
      </c>
      <c r="T109" s="13">
        <f t="shared" si="17"/>
        <v>15000</v>
      </c>
      <c r="W109" s="13">
        <f t="shared" si="18"/>
        <v>0</v>
      </c>
      <c r="Z109" s="13">
        <f t="shared" si="19"/>
        <v>0</v>
      </c>
      <c r="AC109" s="13">
        <f t="shared" si="20"/>
        <v>0</v>
      </c>
      <c r="AF109" s="13">
        <f t="shared" si="21"/>
        <v>0</v>
      </c>
      <c r="AI109" s="13">
        <f t="shared" si="22"/>
        <v>0</v>
      </c>
      <c r="AL109" s="13">
        <f t="shared" si="23"/>
        <v>0</v>
      </c>
      <c r="AO109" s="21">
        <f t="shared" si="24"/>
        <v>0</v>
      </c>
      <c r="AR109" s="21">
        <f t="shared" si="25"/>
        <v>0</v>
      </c>
    </row>
    <row r="110" spans="2:44" ht="22.5">
      <c r="B110" s="1" t="s">
        <v>382</v>
      </c>
      <c r="E110" s="2">
        <f t="shared" si="26"/>
        <v>0</v>
      </c>
      <c r="H110" s="2">
        <f t="shared" si="13"/>
        <v>0</v>
      </c>
      <c r="K110" s="13">
        <f t="shared" si="14"/>
        <v>0</v>
      </c>
      <c r="N110" s="13">
        <f t="shared" si="15"/>
        <v>0</v>
      </c>
      <c r="Q110" s="13">
        <f t="shared" si="16"/>
        <v>0</v>
      </c>
      <c r="T110" s="13">
        <f t="shared" si="17"/>
        <v>0</v>
      </c>
      <c r="W110" s="13">
        <f t="shared" si="18"/>
        <v>0</v>
      </c>
      <c r="Z110" s="13">
        <f t="shared" si="19"/>
        <v>0</v>
      </c>
      <c r="AC110" s="13">
        <f t="shared" si="20"/>
        <v>0</v>
      </c>
      <c r="AF110" s="13">
        <f t="shared" si="21"/>
        <v>0</v>
      </c>
      <c r="AI110" s="13">
        <f t="shared" si="22"/>
        <v>0</v>
      </c>
      <c r="AL110" s="13">
        <f t="shared" si="23"/>
        <v>0</v>
      </c>
      <c r="AO110" s="21">
        <f t="shared" si="24"/>
        <v>0</v>
      </c>
      <c r="AR110" s="21">
        <f t="shared" si="25"/>
        <v>0</v>
      </c>
    </row>
    <row r="111" spans="2:44" ht="22.5">
      <c r="B111" s="1" t="s">
        <v>871</v>
      </c>
      <c r="E111" s="2">
        <f t="shared" si="26"/>
        <v>0</v>
      </c>
      <c r="H111" s="2">
        <f t="shared" si="13"/>
        <v>0</v>
      </c>
      <c r="K111" s="13">
        <f t="shared" si="14"/>
        <v>0</v>
      </c>
      <c r="N111" s="13">
        <f t="shared" si="15"/>
        <v>0</v>
      </c>
      <c r="Q111" s="13">
        <f t="shared" si="16"/>
        <v>0</v>
      </c>
      <c r="T111" s="13">
        <f t="shared" si="17"/>
        <v>0</v>
      </c>
      <c r="W111" s="13">
        <f t="shared" si="18"/>
        <v>0</v>
      </c>
      <c r="Z111" s="13">
        <f t="shared" si="19"/>
        <v>0</v>
      </c>
      <c r="AC111" s="13">
        <f t="shared" si="20"/>
        <v>0</v>
      </c>
      <c r="AF111" s="13">
        <f t="shared" si="21"/>
        <v>0</v>
      </c>
      <c r="AI111" s="13">
        <f t="shared" si="22"/>
        <v>0</v>
      </c>
      <c r="AL111" s="13">
        <f t="shared" si="23"/>
        <v>0</v>
      </c>
      <c r="AO111" s="21">
        <f t="shared" si="24"/>
        <v>0</v>
      </c>
      <c r="AR111" s="21">
        <f t="shared" si="25"/>
        <v>0</v>
      </c>
    </row>
    <row r="112" spans="2:44" ht="22.5">
      <c r="B112" s="1" t="s">
        <v>872</v>
      </c>
      <c r="E112" s="2">
        <f t="shared" si="26"/>
        <v>0</v>
      </c>
      <c r="H112" s="2">
        <f t="shared" si="13"/>
        <v>0</v>
      </c>
      <c r="K112" s="13">
        <f t="shared" si="14"/>
        <v>0</v>
      </c>
      <c r="N112" s="13">
        <f t="shared" si="15"/>
        <v>0</v>
      </c>
      <c r="Q112" s="13">
        <f t="shared" si="16"/>
        <v>0</v>
      </c>
      <c r="T112" s="13">
        <f t="shared" si="17"/>
        <v>0</v>
      </c>
      <c r="W112" s="13">
        <f t="shared" si="18"/>
        <v>0</v>
      </c>
      <c r="Z112" s="13">
        <f t="shared" si="19"/>
        <v>0</v>
      </c>
      <c r="AC112" s="13">
        <f t="shared" si="20"/>
        <v>0</v>
      </c>
      <c r="AF112" s="13">
        <f t="shared" si="21"/>
        <v>0</v>
      </c>
      <c r="AI112" s="13">
        <f t="shared" si="22"/>
        <v>0</v>
      </c>
      <c r="AL112" s="13">
        <f t="shared" si="23"/>
        <v>0</v>
      </c>
      <c r="AO112" s="21">
        <f t="shared" si="24"/>
        <v>0</v>
      </c>
      <c r="AR112" s="21">
        <f t="shared" si="25"/>
        <v>0</v>
      </c>
    </row>
    <row r="113" spans="2:44" ht="22.5">
      <c r="B113" s="1" t="s">
        <v>381</v>
      </c>
      <c r="D113" s="2">
        <v>15000</v>
      </c>
      <c r="E113" s="2">
        <f t="shared" si="26"/>
        <v>15000</v>
      </c>
      <c r="G113" s="2">
        <v>15000</v>
      </c>
      <c r="H113" s="2">
        <f t="shared" si="13"/>
        <v>15000</v>
      </c>
      <c r="K113" s="13">
        <f t="shared" si="14"/>
        <v>0</v>
      </c>
      <c r="N113" s="13">
        <f t="shared" si="15"/>
        <v>0</v>
      </c>
      <c r="P113" s="2">
        <f>D113</f>
        <v>15000</v>
      </c>
      <c r="Q113" s="13">
        <f t="shared" si="16"/>
        <v>15000</v>
      </c>
      <c r="S113" s="2">
        <f>G113</f>
        <v>15000</v>
      </c>
      <c r="T113" s="13">
        <f t="shared" si="17"/>
        <v>15000</v>
      </c>
      <c r="W113" s="13">
        <f t="shared" si="18"/>
        <v>0</v>
      </c>
      <c r="Z113" s="13">
        <f t="shared" si="19"/>
        <v>0</v>
      </c>
      <c r="AC113" s="13">
        <f t="shared" si="20"/>
        <v>0</v>
      </c>
      <c r="AF113" s="13">
        <f t="shared" si="21"/>
        <v>0</v>
      </c>
      <c r="AI113" s="13">
        <f t="shared" si="22"/>
        <v>0</v>
      </c>
      <c r="AL113" s="13">
        <f t="shared" si="23"/>
        <v>0</v>
      </c>
      <c r="AO113" s="21">
        <f t="shared" si="24"/>
        <v>0</v>
      </c>
      <c r="AR113" s="21">
        <f t="shared" si="25"/>
        <v>0</v>
      </c>
    </row>
    <row r="114" spans="2:44" ht="22.5">
      <c r="B114" s="1" t="s">
        <v>382</v>
      </c>
      <c r="E114" s="2">
        <f t="shared" si="26"/>
        <v>0</v>
      </c>
      <c r="H114" s="2">
        <f t="shared" si="13"/>
        <v>0</v>
      </c>
      <c r="K114" s="13">
        <f t="shared" si="14"/>
        <v>0</v>
      </c>
      <c r="N114" s="13">
        <f t="shared" si="15"/>
        <v>0</v>
      </c>
      <c r="Q114" s="13">
        <f t="shared" si="16"/>
        <v>0</v>
      </c>
      <c r="T114" s="13">
        <f t="shared" si="17"/>
        <v>0</v>
      </c>
      <c r="W114" s="13">
        <f t="shared" si="18"/>
        <v>0</v>
      </c>
      <c r="Z114" s="13">
        <f t="shared" si="19"/>
        <v>0</v>
      </c>
      <c r="AC114" s="13">
        <f t="shared" si="20"/>
        <v>0</v>
      </c>
      <c r="AF114" s="13">
        <f t="shared" si="21"/>
        <v>0</v>
      </c>
      <c r="AI114" s="13">
        <f t="shared" si="22"/>
        <v>0</v>
      </c>
      <c r="AL114" s="13">
        <f t="shared" si="23"/>
        <v>0</v>
      </c>
      <c r="AO114" s="21">
        <f t="shared" si="24"/>
        <v>0</v>
      </c>
      <c r="AR114" s="21">
        <f t="shared" si="25"/>
        <v>0</v>
      </c>
    </row>
    <row r="115" spans="2:44" ht="22.5">
      <c r="B115" s="1" t="s">
        <v>873</v>
      </c>
      <c r="E115" s="2">
        <f t="shared" si="26"/>
        <v>0</v>
      </c>
      <c r="H115" s="2">
        <f t="shared" si="13"/>
        <v>0</v>
      </c>
      <c r="K115" s="13">
        <f t="shared" si="14"/>
        <v>0</v>
      </c>
      <c r="N115" s="13">
        <f t="shared" si="15"/>
        <v>0</v>
      </c>
      <c r="Q115" s="13">
        <f t="shared" si="16"/>
        <v>0</v>
      </c>
      <c r="T115" s="13">
        <f t="shared" si="17"/>
        <v>0</v>
      </c>
      <c r="W115" s="13">
        <f t="shared" si="18"/>
        <v>0</v>
      </c>
      <c r="Z115" s="13">
        <f t="shared" si="19"/>
        <v>0</v>
      </c>
      <c r="AC115" s="13">
        <f t="shared" si="20"/>
        <v>0</v>
      </c>
      <c r="AF115" s="13">
        <f t="shared" si="21"/>
        <v>0</v>
      </c>
      <c r="AI115" s="13">
        <f t="shared" si="22"/>
        <v>0</v>
      </c>
      <c r="AL115" s="13">
        <f t="shared" si="23"/>
        <v>0</v>
      </c>
      <c r="AO115" s="21">
        <f t="shared" si="24"/>
        <v>0</v>
      </c>
      <c r="AR115" s="21">
        <f t="shared" si="25"/>
        <v>0</v>
      </c>
    </row>
    <row r="116" spans="2:44" ht="22.5">
      <c r="B116" s="1" t="s">
        <v>874</v>
      </c>
      <c r="E116" s="2">
        <f t="shared" si="26"/>
        <v>0</v>
      </c>
      <c r="H116" s="2">
        <f t="shared" si="13"/>
        <v>0</v>
      </c>
      <c r="K116" s="13">
        <f t="shared" si="14"/>
        <v>0</v>
      </c>
      <c r="N116" s="13">
        <f t="shared" si="15"/>
        <v>0</v>
      </c>
      <c r="Q116" s="13">
        <f t="shared" si="16"/>
        <v>0</v>
      </c>
      <c r="T116" s="13">
        <f t="shared" si="17"/>
        <v>0</v>
      </c>
      <c r="W116" s="13">
        <f t="shared" si="18"/>
        <v>0</v>
      </c>
      <c r="Z116" s="13">
        <f t="shared" si="19"/>
        <v>0</v>
      </c>
      <c r="AC116" s="13">
        <f t="shared" si="20"/>
        <v>0</v>
      </c>
      <c r="AF116" s="13">
        <f t="shared" si="21"/>
        <v>0</v>
      </c>
      <c r="AI116" s="13">
        <f t="shared" si="22"/>
        <v>0</v>
      </c>
      <c r="AL116" s="13">
        <f t="shared" si="23"/>
        <v>0</v>
      </c>
      <c r="AO116" s="21">
        <f t="shared" si="24"/>
        <v>0</v>
      </c>
      <c r="AR116" s="21">
        <f t="shared" si="25"/>
        <v>0</v>
      </c>
    </row>
    <row r="117" spans="2:44" ht="22.5">
      <c r="B117" s="1" t="s">
        <v>381</v>
      </c>
      <c r="D117" s="2">
        <v>15000</v>
      </c>
      <c r="E117" s="2">
        <f t="shared" si="26"/>
        <v>15000</v>
      </c>
      <c r="G117" s="2">
        <v>15000</v>
      </c>
      <c r="H117" s="2">
        <f t="shared" si="13"/>
        <v>15000</v>
      </c>
      <c r="K117" s="13">
        <f t="shared" si="14"/>
        <v>0</v>
      </c>
      <c r="N117" s="13">
        <f t="shared" si="15"/>
        <v>0</v>
      </c>
      <c r="P117" s="2">
        <f>D117</f>
        <v>15000</v>
      </c>
      <c r="Q117" s="13">
        <f t="shared" si="16"/>
        <v>15000</v>
      </c>
      <c r="S117" s="2">
        <f>G117</f>
        <v>15000</v>
      </c>
      <c r="T117" s="13">
        <f t="shared" si="17"/>
        <v>15000</v>
      </c>
      <c r="W117" s="13">
        <f t="shared" si="18"/>
        <v>0</v>
      </c>
      <c r="Z117" s="13">
        <f t="shared" si="19"/>
        <v>0</v>
      </c>
      <c r="AC117" s="13">
        <f t="shared" si="20"/>
        <v>0</v>
      </c>
      <c r="AF117" s="13">
        <f t="shared" si="21"/>
        <v>0</v>
      </c>
      <c r="AI117" s="13">
        <f t="shared" si="22"/>
        <v>0</v>
      </c>
      <c r="AL117" s="13">
        <f t="shared" si="23"/>
        <v>0</v>
      </c>
      <c r="AO117" s="21">
        <f t="shared" si="24"/>
        <v>0</v>
      </c>
      <c r="AR117" s="21">
        <f t="shared" si="25"/>
        <v>0</v>
      </c>
    </row>
    <row r="118" spans="2:44" ht="22.5">
      <c r="B118" s="1" t="s">
        <v>382</v>
      </c>
      <c r="E118" s="2">
        <f t="shared" si="26"/>
        <v>0</v>
      </c>
      <c r="H118" s="2">
        <f t="shared" si="13"/>
        <v>0</v>
      </c>
      <c r="K118" s="13">
        <f t="shared" si="14"/>
        <v>0</v>
      </c>
      <c r="N118" s="13">
        <f t="shared" si="15"/>
        <v>0</v>
      </c>
      <c r="Q118" s="13">
        <f t="shared" si="16"/>
        <v>0</v>
      </c>
      <c r="T118" s="13">
        <f t="shared" si="17"/>
        <v>0</v>
      </c>
      <c r="W118" s="13">
        <f t="shared" si="18"/>
        <v>0</v>
      </c>
      <c r="Z118" s="13">
        <f t="shared" si="19"/>
        <v>0</v>
      </c>
      <c r="AC118" s="13">
        <f t="shared" si="20"/>
        <v>0</v>
      </c>
      <c r="AF118" s="13">
        <f t="shared" si="21"/>
        <v>0</v>
      </c>
      <c r="AI118" s="13">
        <f t="shared" si="22"/>
        <v>0</v>
      </c>
      <c r="AL118" s="13">
        <f t="shared" si="23"/>
        <v>0</v>
      </c>
      <c r="AO118" s="21">
        <f t="shared" si="24"/>
        <v>0</v>
      </c>
      <c r="AR118" s="21">
        <f t="shared" si="25"/>
        <v>0</v>
      </c>
    </row>
    <row r="119" spans="2:44" ht="22.5">
      <c r="B119" s="1" t="s">
        <v>875</v>
      </c>
      <c r="E119" s="2">
        <f t="shared" si="26"/>
        <v>0</v>
      </c>
      <c r="H119" s="2">
        <f t="shared" si="13"/>
        <v>0</v>
      </c>
      <c r="K119" s="13">
        <f t="shared" si="14"/>
        <v>0</v>
      </c>
      <c r="N119" s="13">
        <f t="shared" si="15"/>
        <v>0</v>
      </c>
      <c r="Q119" s="13">
        <f t="shared" si="16"/>
        <v>0</v>
      </c>
      <c r="T119" s="13">
        <f t="shared" si="17"/>
        <v>0</v>
      </c>
      <c r="W119" s="13">
        <f t="shared" si="18"/>
        <v>0</v>
      </c>
      <c r="Z119" s="13">
        <f t="shared" si="19"/>
        <v>0</v>
      </c>
      <c r="AC119" s="13">
        <f t="shared" si="20"/>
        <v>0</v>
      </c>
      <c r="AF119" s="13">
        <f t="shared" si="21"/>
        <v>0</v>
      </c>
      <c r="AI119" s="13">
        <f t="shared" si="22"/>
        <v>0</v>
      </c>
      <c r="AL119" s="13">
        <f t="shared" si="23"/>
        <v>0</v>
      </c>
      <c r="AO119" s="21">
        <f t="shared" si="24"/>
        <v>0</v>
      </c>
      <c r="AR119" s="21">
        <f t="shared" si="25"/>
        <v>0</v>
      </c>
    </row>
    <row r="120" spans="2:44" ht="22.5">
      <c r="B120" s="1" t="s">
        <v>876</v>
      </c>
      <c r="E120" s="2">
        <f t="shared" si="26"/>
        <v>0</v>
      </c>
      <c r="H120" s="2">
        <f t="shared" si="13"/>
        <v>0</v>
      </c>
      <c r="K120" s="13">
        <f t="shared" si="14"/>
        <v>0</v>
      </c>
      <c r="N120" s="13">
        <f t="shared" si="15"/>
        <v>0</v>
      </c>
      <c r="Q120" s="13">
        <f t="shared" si="16"/>
        <v>0</v>
      </c>
      <c r="T120" s="13">
        <f t="shared" si="17"/>
        <v>0</v>
      </c>
      <c r="W120" s="13">
        <f t="shared" si="18"/>
        <v>0</v>
      </c>
      <c r="Z120" s="13">
        <f t="shared" si="19"/>
        <v>0</v>
      </c>
      <c r="AC120" s="13">
        <f t="shared" si="20"/>
        <v>0</v>
      </c>
      <c r="AF120" s="13">
        <f t="shared" si="21"/>
        <v>0</v>
      </c>
      <c r="AI120" s="13">
        <f t="shared" si="22"/>
        <v>0</v>
      </c>
      <c r="AL120" s="13">
        <f t="shared" si="23"/>
        <v>0</v>
      </c>
      <c r="AO120" s="21">
        <f t="shared" si="24"/>
        <v>0</v>
      </c>
      <c r="AR120" s="21">
        <f t="shared" si="25"/>
        <v>0</v>
      </c>
    </row>
    <row r="121" spans="2:44" ht="22.5">
      <c r="B121" s="1" t="s">
        <v>381</v>
      </c>
      <c r="D121" s="2">
        <v>15000</v>
      </c>
      <c r="E121" s="2">
        <f t="shared" si="26"/>
        <v>15000</v>
      </c>
      <c r="G121" s="2">
        <v>15000</v>
      </c>
      <c r="H121" s="2">
        <f>SUM(F121:G121)</f>
        <v>15000</v>
      </c>
      <c r="K121" s="13">
        <f t="shared" si="14"/>
        <v>0</v>
      </c>
      <c r="N121" s="13">
        <f t="shared" si="15"/>
        <v>0</v>
      </c>
      <c r="P121" s="2">
        <f>D121</f>
        <v>15000</v>
      </c>
      <c r="Q121" s="13">
        <f t="shared" si="16"/>
        <v>15000</v>
      </c>
      <c r="S121" s="2">
        <f>G121</f>
        <v>15000</v>
      </c>
      <c r="T121" s="13">
        <f t="shared" si="17"/>
        <v>15000</v>
      </c>
      <c r="W121" s="13">
        <f t="shared" si="18"/>
        <v>0</v>
      </c>
      <c r="Z121" s="13">
        <f t="shared" si="19"/>
        <v>0</v>
      </c>
      <c r="AC121" s="13">
        <f t="shared" si="20"/>
        <v>0</v>
      </c>
      <c r="AF121" s="13">
        <f t="shared" si="21"/>
        <v>0</v>
      </c>
      <c r="AI121" s="13">
        <f t="shared" si="22"/>
        <v>0</v>
      </c>
      <c r="AL121" s="13">
        <f t="shared" si="23"/>
        <v>0</v>
      </c>
      <c r="AO121" s="21">
        <f t="shared" si="24"/>
        <v>0</v>
      </c>
      <c r="AR121" s="21">
        <f t="shared" si="25"/>
        <v>0</v>
      </c>
    </row>
    <row r="122" spans="2:44" ht="22.5">
      <c r="B122" s="1" t="s">
        <v>877</v>
      </c>
      <c r="E122" s="2">
        <f t="shared" si="26"/>
        <v>0</v>
      </c>
      <c r="H122" s="2">
        <f>SUM(F122:G122)</f>
        <v>0</v>
      </c>
      <c r="K122" s="13">
        <f t="shared" si="14"/>
        <v>0</v>
      </c>
      <c r="N122" s="13">
        <f t="shared" si="15"/>
        <v>0</v>
      </c>
      <c r="Q122" s="13">
        <f t="shared" si="16"/>
        <v>0</v>
      </c>
      <c r="T122" s="13">
        <f t="shared" si="17"/>
        <v>0</v>
      </c>
      <c r="W122" s="13">
        <f t="shared" si="18"/>
        <v>0</v>
      </c>
      <c r="Z122" s="13">
        <f t="shared" si="19"/>
        <v>0</v>
      </c>
      <c r="AC122" s="13">
        <f t="shared" si="20"/>
        <v>0</v>
      </c>
      <c r="AF122" s="13">
        <f t="shared" si="21"/>
        <v>0</v>
      </c>
      <c r="AI122" s="13">
        <f t="shared" si="22"/>
        <v>0</v>
      </c>
      <c r="AL122" s="13">
        <f t="shared" si="23"/>
        <v>0</v>
      </c>
      <c r="AO122" s="21">
        <f t="shared" si="24"/>
        <v>0</v>
      </c>
      <c r="AR122" s="21">
        <f t="shared" si="25"/>
        <v>0</v>
      </c>
    </row>
    <row r="123" spans="2:44" ht="22.5">
      <c r="B123" s="1" t="s">
        <v>878</v>
      </c>
      <c r="K123" s="13">
        <f t="shared" si="14"/>
        <v>0</v>
      </c>
      <c r="N123" s="13">
        <f t="shared" si="15"/>
        <v>0</v>
      </c>
      <c r="Q123" s="13">
        <f t="shared" si="16"/>
        <v>0</v>
      </c>
      <c r="T123" s="13">
        <f t="shared" si="17"/>
        <v>0</v>
      </c>
      <c r="W123" s="13">
        <f t="shared" si="18"/>
        <v>0</v>
      </c>
      <c r="Z123" s="13">
        <f t="shared" si="19"/>
        <v>0</v>
      </c>
      <c r="AC123" s="13">
        <f t="shared" si="20"/>
        <v>0</v>
      </c>
      <c r="AF123" s="13">
        <f t="shared" si="21"/>
        <v>0</v>
      </c>
      <c r="AI123" s="13">
        <f t="shared" si="22"/>
        <v>0</v>
      </c>
      <c r="AL123" s="13">
        <f t="shared" si="23"/>
        <v>0</v>
      </c>
      <c r="AO123" s="21">
        <f t="shared" si="24"/>
        <v>0</v>
      </c>
      <c r="AR123" s="21">
        <f t="shared" si="25"/>
        <v>0</v>
      </c>
    </row>
    <row r="124" spans="2:44" ht="22.5">
      <c r="B124" s="1" t="s">
        <v>879</v>
      </c>
      <c r="K124" s="13">
        <f t="shared" si="14"/>
        <v>0</v>
      </c>
      <c r="N124" s="13">
        <f t="shared" si="15"/>
        <v>0</v>
      </c>
      <c r="Q124" s="13">
        <f t="shared" si="16"/>
        <v>0</v>
      </c>
      <c r="T124" s="13">
        <f t="shared" si="17"/>
        <v>0</v>
      </c>
      <c r="W124" s="13">
        <f t="shared" si="18"/>
        <v>0</v>
      </c>
      <c r="Z124" s="13">
        <f t="shared" si="19"/>
        <v>0</v>
      </c>
      <c r="AC124" s="13">
        <f t="shared" si="20"/>
        <v>0</v>
      </c>
      <c r="AF124" s="13">
        <f t="shared" si="21"/>
        <v>0</v>
      </c>
      <c r="AI124" s="13">
        <f t="shared" si="22"/>
        <v>0</v>
      </c>
      <c r="AL124" s="13">
        <f t="shared" si="23"/>
        <v>0</v>
      </c>
      <c r="AO124" s="21">
        <f t="shared" si="24"/>
        <v>0</v>
      </c>
      <c r="AR124" s="21">
        <f t="shared" si="25"/>
        <v>0</v>
      </c>
    </row>
    <row r="125" spans="2:44" ht="22.5">
      <c r="B125" s="1" t="s">
        <v>880</v>
      </c>
      <c r="C125" s="2">
        <v>30000</v>
      </c>
      <c r="E125" s="2">
        <v>30000</v>
      </c>
      <c r="F125" s="2">
        <v>21713</v>
      </c>
      <c r="H125" s="2">
        <v>21713</v>
      </c>
      <c r="K125" s="13">
        <f t="shared" si="14"/>
        <v>0</v>
      </c>
      <c r="N125" s="13">
        <f t="shared" si="15"/>
        <v>0</v>
      </c>
      <c r="O125" s="2">
        <f>C125</f>
        <v>30000</v>
      </c>
      <c r="Q125" s="13">
        <f t="shared" si="16"/>
        <v>30000</v>
      </c>
      <c r="R125" s="2">
        <f>F125</f>
        <v>21713</v>
      </c>
      <c r="T125" s="13">
        <f t="shared" si="17"/>
        <v>21713</v>
      </c>
      <c r="W125" s="13">
        <f t="shared" si="18"/>
        <v>0</v>
      </c>
      <c r="Z125" s="13">
        <f t="shared" si="19"/>
        <v>0</v>
      </c>
      <c r="AC125" s="13">
        <f t="shared" si="20"/>
        <v>0</v>
      </c>
      <c r="AF125" s="13">
        <f t="shared" si="21"/>
        <v>0</v>
      </c>
      <c r="AI125" s="13">
        <f t="shared" si="22"/>
        <v>0</v>
      </c>
      <c r="AL125" s="13">
        <f t="shared" si="23"/>
        <v>0</v>
      </c>
      <c r="AO125" s="21">
        <f t="shared" si="24"/>
        <v>0</v>
      </c>
      <c r="AR125" s="21">
        <f t="shared" si="25"/>
        <v>0</v>
      </c>
    </row>
    <row r="126" spans="2:44" ht="22.5">
      <c r="B126" s="1" t="s">
        <v>881</v>
      </c>
      <c r="K126" s="13">
        <f t="shared" si="14"/>
        <v>0</v>
      </c>
      <c r="N126" s="13">
        <f t="shared" si="15"/>
        <v>0</v>
      </c>
      <c r="Q126" s="13">
        <f t="shared" si="16"/>
        <v>0</v>
      </c>
      <c r="T126" s="13">
        <f t="shared" si="17"/>
        <v>0</v>
      </c>
      <c r="W126" s="13">
        <f t="shared" si="18"/>
        <v>0</v>
      </c>
      <c r="Z126" s="13">
        <f t="shared" si="19"/>
        <v>0</v>
      </c>
      <c r="AC126" s="13">
        <f t="shared" si="20"/>
        <v>0</v>
      </c>
      <c r="AF126" s="13">
        <f t="shared" si="21"/>
        <v>0</v>
      </c>
      <c r="AI126" s="13">
        <f t="shared" si="22"/>
        <v>0</v>
      </c>
      <c r="AL126" s="13">
        <f t="shared" si="23"/>
        <v>0</v>
      </c>
      <c r="AO126" s="21">
        <f t="shared" si="24"/>
        <v>0</v>
      </c>
      <c r="AR126" s="21">
        <f t="shared" si="25"/>
        <v>0</v>
      </c>
    </row>
    <row r="127" spans="2:44" ht="22.5">
      <c r="B127" s="1" t="s">
        <v>882</v>
      </c>
      <c r="C127" s="2">
        <v>30000</v>
      </c>
      <c r="E127" s="2">
        <v>30000</v>
      </c>
      <c r="F127" s="2">
        <v>12484</v>
      </c>
      <c r="H127" s="2">
        <v>12484</v>
      </c>
      <c r="K127" s="13">
        <f t="shared" si="14"/>
        <v>0</v>
      </c>
      <c r="N127" s="13">
        <f t="shared" si="15"/>
        <v>0</v>
      </c>
      <c r="O127" s="2">
        <f>C127</f>
        <v>30000</v>
      </c>
      <c r="Q127" s="13">
        <f t="shared" si="16"/>
        <v>30000</v>
      </c>
      <c r="R127" s="2">
        <f>F127</f>
        <v>12484</v>
      </c>
      <c r="T127" s="13">
        <f t="shared" si="17"/>
        <v>12484</v>
      </c>
      <c r="W127" s="13">
        <f t="shared" si="18"/>
        <v>0</v>
      </c>
      <c r="Z127" s="13">
        <f t="shared" si="19"/>
        <v>0</v>
      </c>
      <c r="AC127" s="13">
        <f t="shared" si="20"/>
        <v>0</v>
      </c>
      <c r="AF127" s="13">
        <f t="shared" si="21"/>
        <v>0</v>
      </c>
      <c r="AI127" s="13">
        <f t="shared" si="22"/>
        <v>0</v>
      </c>
      <c r="AL127" s="13">
        <f t="shared" si="23"/>
        <v>0</v>
      </c>
      <c r="AO127" s="21">
        <f t="shared" si="24"/>
        <v>0</v>
      </c>
      <c r="AR127" s="21">
        <f t="shared" si="25"/>
        <v>0</v>
      </c>
    </row>
    <row r="128" spans="2:44" ht="22.5">
      <c r="B128" s="1" t="s">
        <v>883</v>
      </c>
      <c r="K128" s="13">
        <f t="shared" si="14"/>
        <v>0</v>
      </c>
      <c r="N128" s="13">
        <f t="shared" si="15"/>
        <v>0</v>
      </c>
      <c r="Q128" s="13">
        <f t="shared" si="16"/>
        <v>0</v>
      </c>
      <c r="T128" s="13">
        <f t="shared" si="17"/>
        <v>0</v>
      </c>
      <c r="W128" s="13">
        <f t="shared" si="18"/>
        <v>0</v>
      </c>
      <c r="Z128" s="13">
        <f t="shared" si="19"/>
        <v>0</v>
      </c>
      <c r="AC128" s="13">
        <f t="shared" si="20"/>
        <v>0</v>
      </c>
      <c r="AF128" s="13">
        <f t="shared" si="21"/>
        <v>0</v>
      </c>
      <c r="AI128" s="13">
        <f t="shared" si="22"/>
        <v>0</v>
      </c>
      <c r="AL128" s="13">
        <f t="shared" si="23"/>
        <v>0</v>
      </c>
      <c r="AO128" s="21">
        <f t="shared" si="24"/>
        <v>0</v>
      </c>
      <c r="AR128" s="21">
        <f t="shared" si="25"/>
        <v>0</v>
      </c>
    </row>
    <row r="129" spans="2:44" ht="22.5">
      <c r="B129" s="1" t="s">
        <v>884</v>
      </c>
      <c r="K129" s="13">
        <f t="shared" si="14"/>
        <v>0</v>
      </c>
      <c r="N129" s="13">
        <f t="shared" si="15"/>
        <v>0</v>
      </c>
      <c r="Q129" s="13">
        <f t="shared" si="16"/>
        <v>0</v>
      </c>
      <c r="T129" s="13">
        <f t="shared" si="17"/>
        <v>0</v>
      </c>
      <c r="W129" s="13">
        <f t="shared" si="18"/>
        <v>0</v>
      </c>
      <c r="Z129" s="13">
        <f t="shared" si="19"/>
        <v>0</v>
      </c>
      <c r="AC129" s="13">
        <f t="shared" si="20"/>
        <v>0</v>
      </c>
      <c r="AF129" s="13">
        <f t="shared" si="21"/>
        <v>0</v>
      </c>
      <c r="AI129" s="13">
        <f t="shared" si="22"/>
        <v>0</v>
      </c>
      <c r="AL129" s="13">
        <f t="shared" si="23"/>
        <v>0</v>
      </c>
      <c r="AO129" s="21">
        <f t="shared" si="24"/>
        <v>0</v>
      </c>
      <c r="AR129" s="21">
        <f t="shared" si="25"/>
        <v>0</v>
      </c>
    </row>
    <row r="130" spans="2:44" ht="22.5">
      <c r="B130" s="1" t="s">
        <v>885</v>
      </c>
      <c r="C130" s="2">
        <v>20000</v>
      </c>
      <c r="E130" s="2">
        <v>20000</v>
      </c>
      <c r="H130" s="2" t="s">
        <v>362</v>
      </c>
      <c r="K130" s="13">
        <f t="shared" si="14"/>
        <v>0</v>
      </c>
      <c r="N130" s="13">
        <f t="shared" si="15"/>
        <v>0</v>
      </c>
      <c r="O130" s="2">
        <f>C130</f>
        <v>20000</v>
      </c>
      <c r="Q130" s="13">
        <f t="shared" si="16"/>
        <v>20000</v>
      </c>
      <c r="T130" s="13">
        <f t="shared" si="17"/>
        <v>0</v>
      </c>
      <c r="W130" s="13">
        <f t="shared" si="18"/>
        <v>0</v>
      </c>
      <c r="Z130" s="13">
        <f t="shared" si="19"/>
        <v>0</v>
      </c>
      <c r="AC130" s="13">
        <f t="shared" si="20"/>
        <v>0</v>
      </c>
      <c r="AF130" s="13">
        <f t="shared" si="21"/>
        <v>0</v>
      </c>
      <c r="AI130" s="13">
        <f t="shared" si="22"/>
        <v>0</v>
      </c>
      <c r="AL130" s="13">
        <f t="shared" si="23"/>
        <v>0</v>
      </c>
      <c r="AO130" s="21">
        <f t="shared" si="24"/>
        <v>0</v>
      </c>
      <c r="AR130" s="21">
        <f t="shared" si="25"/>
        <v>0</v>
      </c>
    </row>
    <row r="131" spans="2:44" ht="22.5">
      <c r="B131" s="1" t="s">
        <v>886</v>
      </c>
      <c r="K131" s="13">
        <f t="shared" si="14"/>
        <v>0</v>
      </c>
      <c r="N131" s="13">
        <f t="shared" si="15"/>
        <v>0</v>
      </c>
      <c r="Q131" s="13">
        <f t="shared" si="16"/>
        <v>0</v>
      </c>
      <c r="T131" s="13">
        <f t="shared" si="17"/>
        <v>0</v>
      </c>
      <c r="W131" s="13">
        <f t="shared" si="18"/>
        <v>0</v>
      </c>
      <c r="Z131" s="13">
        <f t="shared" si="19"/>
        <v>0</v>
      </c>
      <c r="AC131" s="13">
        <f t="shared" si="20"/>
        <v>0</v>
      </c>
      <c r="AF131" s="13">
        <f t="shared" si="21"/>
        <v>0</v>
      </c>
      <c r="AI131" s="13">
        <f t="shared" si="22"/>
        <v>0</v>
      </c>
      <c r="AL131" s="13">
        <f t="shared" si="23"/>
        <v>0</v>
      </c>
      <c r="AO131" s="21">
        <f t="shared" si="24"/>
        <v>0</v>
      </c>
      <c r="AR131" s="21">
        <f t="shared" si="25"/>
        <v>0</v>
      </c>
    </row>
    <row r="132" spans="2:44" ht="22.5">
      <c r="B132" s="1" t="s">
        <v>887</v>
      </c>
      <c r="C132" s="2">
        <v>21000</v>
      </c>
      <c r="E132" s="2">
        <v>21000</v>
      </c>
      <c r="F132" s="2">
        <v>12081</v>
      </c>
      <c r="H132" s="2">
        <v>12081</v>
      </c>
      <c r="K132" s="13">
        <f t="shared" si="14"/>
        <v>0</v>
      </c>
      <c r="N132" s="13">
        <f t="shared" si="15"/>
        <v>0</v>
      </c>
      <c r="O132" s="2">
        <f>C132</f>
        <v>21000</v>
      </c>
      <c r="Q132" s="13">
        <f t="shared" si="16"/>
        <v>21000</v>
      </c>
      <c r="R132" s="2">
        <f>F132</f>
        <v>12081</v>
      </c>
      <c r="T132" s="13">
        <f t="shared" si="17"/>
        <v>12081</v>
      </c>
      <c r="W132" s="13">
        <f t="shared" si="18"/>
        <v>0</v>
      </c>
      <c r="Z132" s="13">
        <f t="shared" si="19"/>
        <v>0</v>
      </c>
      <c r="AC132" s="13">
        <f t="shared" si="20"/>
        <v>0</v>
      </c>
      <c r="AF132" s="13">
        <f t="shared" si="21"/>
        <v>0</v>
      </c>
      <c r="AI132" s="13">
        <f t="shared" si="22"/>
        <v>0</v>
      </c>
      <c r="AL132" s="13">
        <f t="shared" si="23"/>
        <v>0</v>
      </c>
      <c r="AO132" s="21">
        <f t="shared" si="24"/>
        <v>0</v>
      </c>
      <c r="AR132" s="21">
        <f t="shared" si="25"/>
        <v>0</v>
      </c>
    </row>
    <row r="133" spans="2:44" ht="22.5">
      <c r="B133" s="1" t="s">
        <v>888</v>
      </c>
      <c r="K133" s="13">
        <f t="shared" si="14"/>
        <v>0</v>
      </c>
      <c r="N133" s="13">
        <f t="shared" si="15"/>
        <v>0</v>
      </c>
      <c r="Q133" s="13">
        <f t="shared" si="16"/>
        <v>0</v>
      </c>
      <c r="T133" s="13">
        <f t="shared" si="17"/>
        <v>0</v>
      </c>
      <c r="W133" s="13">
        <f t="shared" si="18"/>
        <v>0</v>
      </c>
      <c r="Z133" s="13">
        <f t="shared" si="19"/>
        <v>0</v>
      </c>
      <c r="AC133" s="13">
        <f t="shared" si="20"/>
        <v>0</v>
      </c>
      <c r="AF133" s="13">
        <f t="shared" si="21"/>
        <v>0</v>
      </c>
      <c r="AI133" s="13">
        <f t="shared" si="22"/>
        <v>0</v>
      </c>
      <c r="AL133" s="13">
        <f t="shared" si="23"/>
        <v>0</v>
      </c>
      <c r="AO133" s="21">
        <f t="shared" si="24"/>
        <v>0</v>
      </c>
      <c r="AR133" s="21">
        <f t="shared" si="25"/>
        <v>0</v>
      </c>
    </row>
    <row r="134" spans="2:44" ht="22.5">
      <c r="B134" s="1" t="s">
        <v>889</v>
      </c>
      <c r="C134" s="2">
        <v>205000</v>
      </c>
      <c r="E134" s="2">
        <v>205000</v>
      </c>
      <c r="F134" s="2">
        <v>205000</v>
      </c>
      <c r="H134" s="2">
        <v>205000</v>
      </c>
      <c r="K134" s="13">
        <f t="shared" si="14"/>
        <v>0</v>
      </c>
      <c r="N134" s="13">
        <f t="shared" si="15"/>
        <v>0</v>
      </c>
      <c r="O134" s="2">
        <f>C134</f>
        <v>205000</v>
      </c>
      <c r="Q134" s="13">
        <f t="shared" si="16"/>
        <v>205000</v>
      </c>
      <c r="R134" s="2">
        <f>F134</f>
        <v>205000</v>
      </c>
      <c r="T134" s="13">
        <f t="shared" si="17"/>
        <v>205000</v>
      </c>
      <c r="W134" s="13">
        <f t="shared" si="18"/>
        <v>0</v>
      </c>
      <c r="Z134" s="13">
        <f t="shared" si="19"/>
        <v>0</v>
      </c>
      <c r="AC134" s="13">
        <f t="shared" si="20"/>
        <v>0</v>
      </c>
      <c r="AF134" s="13">
        <f t="shared" si="21"/>
        <v>0</v>
      </c>
      <c r="AI134" s="13">
        <f t="shared" si="22"/>
        <v>0</v>
      </c>
      <c r="AL134" s="13">
        <f t="shared" si="23"/>
        <v>0</v>
      </c>
      <c r="AO134" s="21">
        <f t="shared" si="24"/>
        <v>0</v>
      </c>
      <c r="AR134" s="21">
        <f t="shared" si="25"/>
        <v>0</v>
      </c>
    </row>
    <row r="135" spans="2:44" ht="22.5">
      <c r="B135" s="1" t="s">
        <v>890</v>
      </c>
      <c r="K135" s="13">
        <f aca="true" t="shared" si="27" ref="K135:K198">SUM(I135:J135)</f>
        <v>0</v>
      </c>
      <c r="N135" s="13">
        <f aca="true" t="shared" si="28" ref="N135:N198">SUM(L135:M135)</f>
        <v>0</v>
      </c>
      <c r="Q135" s="13">
        <f aca="true" t="shared" si="29" ref="Q135:Q198">SUM(O135:P135)</f>
        <v>0</v>
      </c>
      <c r="T135" s="13">
        <f aca="true" t="shared" si="30" ref="T135:T198">SUM(R135:S135)</f>
        <v>0</v>
      </c>
      <c r="W135" s="13">
        <f aca="true" t="shared" si="31" ref="W135:W198">SUM(U135:V135)</f>
        <v>0</v>
      </c>
      <c r="Z135" s="13">
        <f aca="true" t="shared" si="32" ref="Z135:Z198">SUM(X135:Y135)</f>
        <v>0</v>
      </c>
      <c r="AC135" s="13">
        <f aca="true" t="shared" si="33" ref="AC135:AC198">SUM(AA135:AB135)</f>
        <v>0</v>
      </c>
      <c r="AF135" s="13">
        <f aca="true" t="shared" si="34" ref="AF135:AF198">SUM(AD135:AE135)</f>
        <v>0</v>
      </c>
      <c r="AI135" s="13">
        <f aca="true" t="shared" si="35" ref="AI135:AI198">SUM(AG135:AH135)</f>
        <v>0</v>
      </c>
      <c r="AL135" s="13">
        <f aca="true" t="shared" si="36" ref="AL135:AL198">SUM(AJ135:AK135)</f>
        <v>0</v>
      </c>
      <c r="AO135" s="21">
        <f aca="true" t="shared" si="37" ref="AO135:AO198">SUM(AM135:AN135)</f>
        <v>0</v>
      </c>
      <c r="AR135" s="21">
        <f aca="true" t="shared" si="38" ref="AR135:AR198">SUM(AP135:AQ135)</f>
        <v>0</v>
      </c>
    </row>
    <row r="136" spans="2:44" ht="22.5">
      <c r="B136" s="1" t="s">
        <v>891</v>
      </c>
      <c r="C136" s="2">
        <v>20000</v>
      </c>
      <c r="E136" s="2">
        <v>20000</v>
      </c>
      <c r="F136" s="2">
        <v>2855</v>
      </c>
      <c r="H136" s="2">
        <v>2855</v>
      </c>
      <c r="K136" s="13">
        <f t="shared" si="27"/>
        <v>0</v>
      </c>
      <c r="N136" s="13">
        <f t="shared" si="28"/>
        <v>0</v>
      </c>
      <c r="O136" s="2">
        <f>C136</f>
        <v>20000</v>
      </c>
      <c r="Q136" s="13">
        <f t="shared" si="29"/>
        <v>20000</v>
      </c>
      <c r="R136" s="2">
        <f>F136</f>
        <v>2855</v>
      </c>
      <c r="T136" s="13">
        <f t="shared" si="30"/>
        <v>2855</v>
      </c>
      <c r="W136" s="13">
        <f t="shared" si="31"/>
        <v>0</v>
      </c>
      <c r="Z136" s="13">
        <f t="shared" si="32"/>
        <v>0</v>
      </c>
      <c r="AC136" s="13">
        <f t="shared" si="33"/>
        <v>0</v>
      </c>
      <c r="AF136" s="13">
        <f t="shared" si="34"/>
        <v>0</v>
      </c>
      <c r="AI136" s="13">
        <f t="shared" si="35"/>
        <v>0</v>
      </c>
      <c r="AL136" s="13">
        <f t="shared" si="36"/>
        <v>0</v>
      </c>
      <c r="AO136" s="21">
        <f t="shared" si="37"/>
        <v>0</v>
      </c>
      <c r="AR136" s="21">
        <f t="shared" si="38"/>
        <v>0</v>
      </c>
    </row>
    <row r="137" spans="2:44" ht="22.5">
      <c r="B137" s="1" t="s">
        <v>892</v>
      </c>
      <c r="C137" s="2">
        <v>7000</v>
      </c>
      <c r="E137" s="2">
        <v>7000</v>
      </c>
      <c r="F137" s="2">
        <v>1940</v>
      </c>
      <c r="H137" s="2">
        <v>1940</v>
      </c>
      <c r="K137" s="13">
        <f t="shared" si="27"/>
        <v>0</v>
      </c>
      <c r="N137" s="13">
        <f t="shared" si="28"/>
        <v>0</v>
      </c>
      <c r="O137" s="2">
        <f>C137</f>
        <v>7000</v>
      </c>
      <c r="Q137" s="13">
        <f t="shared" si="29"/>
        <v>7000</v>
      </c>
      <c r="R137" s="2">
        <f>F137</f>
        <v>1940</v>
      </c>
      <c r="T137" s="13">
        <f t="shared" si="30"/>
        <v>1940</v>
      </c>
      <c r="W137" s="13">
        <f t="shared" si="31"/>
        <v>0</v>
      </c>
      <c r="Z137" s="13">
        <f t="shared" si="32"/>
        <v>0</v>
      </c>
      <c r="AC137" s="13">
        <f t="shared" si="33"/>
        <v>0</v>
      </c>
      <c r="AF137" s="13">
        <f t="shared" si="34"/>
        <v>0</v>
      </c>
      <c r="AI137" s="13">
        <f t="shared" si="35"/>
        <v>0</v>
      </c>
      <c r="AL137" s="13">
        <f t="shared" si="36"/>
        <v>0</v>
      </c>
      <c r="AO137" s="21">
        <f t="shared" si="37"/>
        <v>0</v>
      </c>
      <c r="AR137" s="21">
        <f t="shared" si="38"/>
        <v>0</v>
      </c>
    </row>
    <row r="138" spans="2:44" ht="22.5">
      <c r="B138" s="1" t="s">
        <v>893</v>
      </c>
      <c r="C138" s="2">
        <v>8000</v>
      </c>
      <c r="E138" s="2">
        <v>8000</v>
      </c>
      <c r="F138" s="2">
        <v>2540</v>
      </c>
      <c r="H138" s="2">
        <v>2540</v>
      </c>
      <c r="K138" s="13">
        <f t="shared" si="27"/>
        <v>0</v>
      </c>
      <c r="N138" s="13">
        <f t="shared" si="28"/>
        <v>0</v>
      </c>
      <c r="O138" s="2">
        <f>C138</f>
        <v>8000</v>
      </c>
      <c r="Q138" s="13">
        <f t="shared" si="29"/>
        <v>8000</v>
      </c>
      <c r="R138" s="2">
        <f>F138</f>
        <v>2540</v>
      </c>
      <c r="T138" s="13">
        <f t="shared" si="30"/>
        <v>2540</v>
      </c>
      <c r="W138" s="13">
        <f t="shared" si="31"/>
        <v>0</v>
      </c>
      <c r="Z138" s="13">
        <f t="shared" si="32"/>
        <v>0</v>
      </c>
      <c r="AC138" s="13">
        <f t="shared" si="33"/>
        <v>0</v>
      </c>
      <c r="AF138" s="13">
        <f t="shared" si="34"/>
        <v>0</v>
      </c>
      <c r="AI138" s="13">
        <f t="shared" si="35"/>
        <v>0</v>
      </c>
      <c r="AL138" s="13">
        <f t="shared" si="36"/>
        <v>0</v>
      </c>
      <c r="AO138" s="21">
        <f t="shared" si="37"/>
        <v>0</v>
      </c>
      <c r="AR138" s="21">
        <f t="shared" si="38"/>
        <v>0</v>
      </c>
    </row>
    <row r="139" spans="2:44" ht="22.5">
      <c r="B139" s="1" t="s">
        <v>894</v>
      </c>
      <c r="C139" s="2">
        <v>20000</v>
      </c>
      <c r="E139" s="2">
        <v>20000</v>
      </c>
      <c r="K139" s="13">
        <f t="shared" si="27"/>
        <v>0</v>
      </c>
      <c r="N139" s="13">
        <f t="shared" si="28"/>
        <v>0</v>
      </c>
      <c r="O139" s="2">
        <f>C139</f>
        <v>20000</v>
      </c>
      <c r="Q139" s="13">
        <f t="shared" si="29"/>
        <v>20000</v>
      </c>
      <c r="T139" s="13">
        <f t="shared" si="30"/>
        <v>0</v>
      </c>
      <c r="W139" s="13">
        <f t="shared" si="31"/>
        <v>0</v>
      </c>
      <c r="Z139" s="13">
        <f t="shared" si="32"/>
        <v>0</v>
      </c>
      <c r="AC139" s="13">
        <f t="shared" si="33"/>
        <v>0</v>
      </c>
      <c r="AF139" s="13">
        <f t="shared" si="34"/>
        <v>0</v>
      </c>
      <c r="AI139" s="13">
        <f t="shared" si="35"/>
        <v>0</v>
      </c>
      <c r="AL139" s="13">
        <f t="shared" si="36"/>
        <v>0</v>
      </c>
      <c r="AO139" s="21">
        <f t="shared" si="37"/>
        <v>0</v>
      </c>
      <c r="AR139" s="21">
        <f t="shared" si="38"/>
        <v>0</v>
      </c>
    </row>
    <row r="140" spans="2:44" ht="22.5">
      <c r="B140" s="1" t="s">
        <v>895</v>
      </c>
      <c r="C140" s="2">
        <v>30000</v>
      </c>
      <c r="E140" s="2">
        <v>30000</v>
      </c>
      <c r="K140" s="13">
        <f t="shared" si="27"/>
        <v>0</v>
      </c>
      <c r="N140" s="13">
        <f t="shared" si="28"/>
        <v>0</v>
      </c>
      <c r="O140" s="2">
        <f>C140</f>
        <v>30000</v>
      </c>
      <c r="Q140" s="13">
        <f t="shared" si="29"/>
        <v>30000</v>
      </c>
      <c r="T140" s="13">
        <f t="shared" si="30"/>
        <v>0</v>
      </c>
      <c r="W140" s="13">
        <f t="shared" si="31"/>
        <v>0</v>
      </c>
      <c r="Z140" s="13">
        <f t="shared" si="32"/>
        <v>0</v>
      </c>
      <c r="AC140" s="13">
        <f t="shared" si="33"/>
        <v>0</v>
      </c>
      <c r="AF140" s="13">
        <f t="shared" si="34"/>
        <v>0</v>
      </c>
      <c r="AI140" s="13">
        <f t="shared" si="35"/>
        <v>0</v>
      </c>
      <c r="AL140" s="13">
        <f t="shared" si="36"/>
        <v>0</v>
      </c>
      <c r="AO140" s="21">
        <f t="shared" si="37"/>
        <v>0</v>
      </c>
      <c r="AR140" s="21">
        <f t="shared" si="38"/>
        <v>0</v>
      </c>
    </row>
    <row r="141" spans="2:44" ht="22.5">
      <c r="B141" s="1" t="s">
        <v>896</v>
      </c>
      <c r="K141" s="13">
        <f t="shared" si="27"/>
        <v>0</v>
      </c>
      <c r="N141" s="13">
        <f t="shared" si="28"/>
        <v>0</v>
      </c>
      <c r="Q141" s="13">
        <f t="shared" si="29"/>
        <v>0</v>
      </c>
      <c r="T141" s="13">
        <f t="shared" si="30"/>
        <v>0</v>
      </c>
      <c r="W141" s="13">
        <f t="shared" si="31"/>
        <v>0</v>
      </c>
      <c r="Z141" s="13">
        <f t="shared" si="32"/>
        <v>0</v>
      </c>
      <c r="AC141" s="13">
        <f t="shared" si="33"/>
        <v>0</v>
      </c>
      <c r="AF141" s="13">
        <f t="shared" si="34"/>
        <v>0</v>
      </c>
      <c r="AI141" s="13">
        <f t="shared" si="35"/>
        <v>0</v>
      </c>
      <c r="AL141" s="13">
        <f t="shared" si="36"/>
        <v>0</v>
      </c>
      <c r="AO141" s="21">
        <f t="shared" si="37"/>
        <v>0</v>
      </c>
      <c r="AR141" s="21">
        <f t="shared" si="38"/>
        <v>0</v>
      </c>
    </row>
    <row r="142" spans="2:44" ht="22.5">
      <c r="B142" s="1" t="s">
        <v>897</v>
      </c>
      <c r="C142" s="2">
        <v>5000</v>
      </c>
      <c r="E142" s="2">
        <v>5000</v>
      </c>
      <c r="F142" s="2">
        <v>4965</v>
      </c>
      <c r="H142" s="2">
        <v>4965</v>
      </c>
      <c r="K142" s="13">
        <f t="shared" si="27"/>
        <v>0</v>
      </c>
      <c r="N142" s="13">
        <f t="shared" si="28"/>
        <v>0</v>
      </c>
      <c r="O142" s="2">
        <f>C142</f>
        <v>5000</v>
      </c>
      <c r="Q142" s="13">
        <f t="shared" si="29"/>
        <v>5000</v>
      </c>
      <c r="R142" s="2">
        <f>F142</f>
        <v>4965</v>
      </c>
      <c r="T142" s="13">
        <f t="shared" si="30"/>
        <v>4965</v>
      </c>
      <c r="W142" s="13">
        <f t="shared" si="31"/>
        <v>0</v>
      </c>
      <c r="Z142" s="13">
        <f t="shared" si="32"/>
        <v>0</v>
      </c>
      <c r="AC142" s="13">
        <f t="shared" si="33"/>
        <v>0</v>
      </c>
      <c r="AF142" s="13">
        <f t="shared" si="34"/>
        <v>0</v>
      </c>
      <c r="AI142" s="13">
        <f t="shared" si="35"/>
        <v>0</v>
      </c>
      <c r="AL142" s="13">
        <f t="shared" si="36"/>
        <v>0</v>
      </c>
      <c r="AO142" s="21">
        <f t="shared" si="37"/>
        <v>0</v>
      </c>
      <c r="AR142" s="21">
        <f t="shared" si="38"/>
        <v>0</v>
      </c>
    </row>
    <row r="143" spans="2:44" ht="22.5">
      <c r="B143" s="1" t="s">
        <v>898</v>
      </c>
      <c r="K143" s="13">
        <f t="shared" si="27"/>
        <v>0</v>
      </c>
      <c r="N143" s="13">
        <f t="shared" si="28"/>
        <v>0</v>
      </c>
      <c r="Q143" s="13">
        <f t="shared" si="29"/>
        <v>0</v>
      </c>
      <c r="T143" s="13">
        <f t="shared" si="30"/>
        <v>0</v>
      </c>
      <c r="W143" s="13">
        <f t="shared" si="31"/>
        <v>0</v>
      </c>
      <c r="Z143" s="13">
        <f t="shared" si="32"/>
        <v>0</v>
      </c>
      <c r="AC143" s="13">
        <f t="shared" si="33"/>
        <v>0</v>
      </c>
      <c r="AF143" s="13">
        <f t="shared" si="34"/>
        <v>0</v>
      </c>
      <c r="AI143" s="13">
        <f t="shared" si="35"/>
        <v>0</v>
      </c>
      <c r="AL143" s="13">
        <f t="shared" si="36"/>
        <v>0</v>
      </c>
      <c r="AO143" s="21">
        <f t="shared" si="37"/>
        <v>0</v>
      </c>
      <c r="AR143" s="21">
        <f t="shared" si="38"/>
        <v>0</v>
      </c>
    </row>
    <row r="144" spans="2:44" ht="22.5">
      <c r="B144" s="1" t="s">
        <v>899</v>
      </c>
      <c r="C144" s="2">
        <v>5000</v>
      </c>
      <c r="E144" s="2">
        <v>5000</v>
      </c>
      <c r="F144" s="2">
        <v>2000</v>
      </c>
      <c r="H144" s="2">
        <v>2000</v>
      </c>
      <c r="K144" s="13">
        <f t="shared" si="27"/>
        <v>0</v>
      </c>
      <c r="N144" s="13">
        <f t="shared" si="28"/>
        <v>0</v>
      </c>
      <c r="Q144" s="13">
        <f t="shared" si="29"/>
        <v>0</v>
      </c>
      <c r="T144" s="13">
        <f t="shared" si="30"/>
        <v>0</v>
      </c>
      <c r="W144" s="13">
        <f t="shared" si="31"/>
        <v>0</v>
      </c>
      <c r="Z144" s="13">
        <f t="shared" si="32"/>
        <v>0</v>
      </c>
      <c r="AA144" s="2">
        <f>C144</f>
        <v>5000</v>
      </c>
      <c r="AC144" s="13">
        <f t="shared" si="33"/>
        <v>5000</v>
      </c>
      <c r="AD144" s="2">
        <f>F144</f>
        <v>2000</v>
      </c>
      <c r="AF144" s="13">
        <f t="shared" si="34"/>
        <v>2000</v>
      </c>
      <c r="AI144" s="13">
        <f t="shared" si="35"/>
        <v>0</v>
      </c>
      <c r="AL144" s="13">
        <f t="shared" si="36"/>
        <v>0</v>
      </c>
      <c r="AO144" s="21">
        <f t="shared" si="37"/>
        <v>0</v>
      </c>
      <c r="AR144" s="21">
        <f t="shared" si="38"/>
        <v>0</v>
      </c>
    </row>
    <row r="145" spans="2:44" ht="22.5">
      <c r="B145" s="1" t="s">
        <v>900</v>
      </c>
      <c r="K145" s="13">
        <f t="shared" si="27"/>
        <v>0</v>
      </c>
      <c r="N145" s="13">
        <f t="shared" si="28"/>
        <v>0</v>
      </c>
      <c r="Q145" s="13">
        <f t="shared" si="29"/>
        <v>0</v>
      </c>
      <c r="T145" s="13">
        <f t="shared" si="30"/>
        <v>0</v>
      </c>
      <c r="W145" s="13">
        <f t="shared" si="31"/>
        <v>0</v>
      </c>
      <c r="Z145" s="13">
        <f t="shared" si="32"/>
        <v>0</v>
      </c>
      <c r="AC145" s="13">
        <f t="shared" si="33"/>
        <v>0</v>
      </c>
      <c r="AF145" s="13">
        <f t="shared" si="34"/>
        <v>0</v>
      </c>
      <c r="AI145" s="13">
        <f t="shared" si="35"/>
        <v>0</v>
      </c>
      <c r="AL145" s="13">
        <f t="shared" si="36"/>
        <v>0</v>
      </c>
      <c r="AO145" s="21">
        <f t="shared" si="37"/>
        <v>0</v>
      </c>
      <c r="AR145" s="21">
        <f t="shared" si="38"/>
        <v>0</v>
      </c>
    </row>
    <row r="146" spans="2:44" ht="22.5">
      <c r="B146" s="1" t="s">
        <v>901</v>
      </c>
      <c r="K146" s="13">
        <f t="shared" si="27"/>
        <v>0</v>
      </c>
      <c r="N146" s="13">
        <f t="shared" si="28"/>
        <v>0</v>
      </c>
      <c r="Q146" s="13">
        <f t="shared" si="29"/>
        <v>0</v>
      </c>
      <c r="T146" s="13">
        <f t="shared" si="30"/>
        <v>0</v>
      </c>
      <c r="W146" s="13">
        <f t="shared" si="31"/>
        <v>0</v>
      </c>
      <c r="Z146" s="13">
        <f t="shared" si="32"/>
        <v>0</v>
      </c>
      <c r="AC146" s="13">
        <f t="shared" si="33"/>
        <v>0</v>
      </c>
      <c r="AF146" s="13">
        <f t="shared" si="34"/>
        <v>0</v>
      </c>
      <c r="AI146" s="13">
        <f t="shared" si="35"/>
        <v>0</v>
      </c>
      <c r="AL146" s="13">
        <f t="shared" si="36"/>
        <v>0</v>
      </c>
      <c r="AO146" s="21">
        <f t="shared" si="37"/>
        <v>0</v>
      </c>
      <c r="AR146" s="21">
        <f t="shared" si="38"/>
        <v>0</v>
      </c>
    </row>
    <row r="147" spans="2:44" ht="22.5">
      <c r="B147" s="1" t="s">
        <v>902</v>
      </c>
      <c r="C147" s="2">
        <v>1000</v>
      </c>
      <c r="E147" s="2">
        <v>1000</v>
      </c>
      <c r="F147" s="2">
        <v>1000</v>
      </c>
      <c r="H147" s="2">
        <v>1000</v>
      </c>
      <c r="K147" s="13">
        <f t="shared" si="27"/>
        <v>0</v>
      </c>
      <c r="N147" s="13">
        <f t="shared" si="28"/>
        <v>0</v>
      </c>
      <c r="Q147" s="13">
        <f t="shared" si="29"/>
        <v>0</v>
      </c>
      <c r="T147" s="13">
        <f t="shared" si="30"/>
        <v>0</v>
      </c>
      <c r="W147" s="13">
        <f t="shared" si="31"/>
        <v>0</v>
      </c>
      <c r="Z147" s="13">
        <f t="shared" si="32"/>
        <v>0</v>
      </c>
      <c r="AA147" s="2">
        <f>C147</f>
        <v>1000</v>
      </c>
      <c r="AC147" s="13">
        <f t="shared" si="33"/>
        <v>1000</v>
      </c>
      <c r="AD147" s="2">
        <f>F147</f>
        <v>1000</v>
      </c>
      <c r="AF147" s="13">
        <f t="shared" si="34"/>
        <v>1000</v>
      </c>
      <c r="AI147" s="13">
        <f t="shared" si="35"/>
        <v>0</v>
      </c>
      <c r="AL147" s="13">
        <f t="shared" si="36"/>
        <v>0</v>
      </c>
      <c r="AO147" s="21">
        <f t="shared" si="37"/>
        <v>0</v>
      </c>
      <c r="AR147" s="21">
        <f t="shared" si="38"/>
        <v>0</v>
      </c>
    </row>
    <row r="148" spans="2:44" ht="22.5">
      <c r="B148" s="1" t="s">
        <v>903</v>
      </c>
      <c r="K148" s="13">
        <f t="shared" si="27"/>
        <v>0</v>
      </c>
      <c r="N148" s="13">
        <f t="shared" si="28"/>
        <v>0</v>
      </c>
      <c r="Q148" s="13">
        <f t="shared" si="29"/>
        <v>0</v>
      </c>
      <c r="T148" s="13">
        <f t="shared" si="30"/>
        <v>0</v>
      </c>
      <c r="W148" s="13">
        <f t="shared" si="31"/>
        <v>0</v>
      </c>
      <c r="Z148" s="13">
        <f t="shared" si="32"/>
        <v>0</v>
      </c>
      <c r="AC148" s="13">
        <f t="shared" si="33"/>
        <v>0</v>
      </c>
      <c r="AF148" s="13">
        <f t="shared" si="34"/>
        <v>0</v>
      </c>
      <c r="AI148" s="13">
        <f t="shared" si="35"/>
        <v>0</v>
      </c>
      <c r="AL148" s="13">
        <f t="shared" si="36"/>
        <v>0</v>
      </c>
      <c r="AO148" s="21">
        <f t="shared" si="37"/>
        <v>0</v>
      </c>
      <c r="AR148" s="21">
        <f t="shared" si="38"/>
        <v>0</v>
      </c>
    </row>
    <row r="149" spans="2:44" ht="22.5">
      <c r="B149" s="1" t="s">
        <v>904</v>
      </c>
      <c r="K149" s="13">
        <f t="shared" si="27"/>
        <v>0</v>
      </c>
      <c r="N149" s="13">
        <f t="shared" si="28"/>
        <v>0</v>
      </c>
      <c r="Q149" s="13">
        <f t="shared" si="29"/>
        <v>0</v>
      </c>
      <c r="T149" s="13">
        <f t="shared" si="30"/>
        <v>0</v>
      </c>
      <c r="W149" s="13">
        <f t="shared" si="31"/>
        <v>0</v>
      </c>
      <c r="Z149" s="13">
        <f t="shared" si="32"/>
        <v>0</v>
      </c>
      <c r="AC149" s="13">
        <f t="shared" si="33"/>
        <v>0</v>
      </c>
      <c r="AF149" s="13">
        <f t="shared" si="34"/>
        <v>0</v>
      </c>
      <c r="AI149" s="13">
        <f t="shared" si="35"/>
        <v>0</v>
      </c>
      <c r="AL149" s="13">
        <f t="shared" si="36"/>
        <v>0</v>
      </c>
      <c r="AO149" s="21">
        <f t="shared" si="37"/>
        <v>0</v>
      </c>
      <c r="AR149" s="21">
        <f t="shared" si="38"/>
        <v>0</v>
      </c>
    </row>
    <row r="150" spans="2:44" ht="22.5">
      <c r="B150" s="1" t="s">
        <v>905</v>
      </c>
      <c r="C150" s="2">
        <v>4000</v>
      </c>
      <c r="E150" s="2">
        <v>4000</v>
      </c>
      <c r="F150" s="2">
        <v>4000</v>
      </c>
      <c r="H150" s="2">
        <v>4000</v>
      </c>
      <c r="K150" s="13">
        <f t="shared" si="27"/>
        <v>0</v>
      </c>
      <c r="N150" s="13">
        <f t="shared" si="28"/>
        <v>0</v>
      </c>
      <c r="O150" s="2">
        <f>C150</f>
        <v>4000</v>
      </c>
      <c r="Q150" s="13">
        <f t="shared" si="29"/>
        <v>4000</v>
      </c>
      <c r="R150" s="2">
        <f>F150</f>
        <v>4000</v>
      </c>
      <c r="T150" s="13">
        <f t="shared" si="30"/>
        <v>4000</v>
      </c>
      <c r="W150" s="13">
        <f t="shared" si="31"/>
        <v>0</v>
      </c>
      <c r="Z150" s="13">
        <f t="shared" si="32"/>
        <v>0</v>
      </c>
      <c r="AC150" s="13">
        <f t="shared" si="33"/>
        <v>0</v>
      </c>
      <c r="AF150" s="13">
        <f t="shared" si="34"/>
        <v>0</v>
      </c>
      <c r="AI150" s="13">
        <f t="shared" si="35"/>
        <v>0</v>
      </c>
      <c r="AL150" s="13">
        <f t="shared" si="36"/>
        <v>0</v>
      </c>
      <c r="AO150" s="21">
        <f t="shared" si="37"/>
        <v>0</v>
      </c>
      <c r="AR150" s="21">
        <f t="shared" si="38"/>
        <v>0</v>
      </c>
    </row>
    <row r="151" spans="2:44" ht="22.5">
      <c r="B151" s="1" t="s">
        <v>906</v>
      </c>
      <c r="K151" s="13">
        <f t="shared" si="27"/>
        <v>0</v>
      </c>
      <c r="N151" s="13">
        <f t="shared" si="28"/>
        <v>0</v>
      </c>
      <c r="Q151" s="13">
        <f t="shared" si="29"/>
        <v>0</v>
      </c>
      <c r="T151" s="13">
        <f t="shared" si="30"/>
        <v>0</v>
      </c>
      <c r="W151" s="13">
        <f t="shared" si="31"/>
        <v>0</v>
      </c>
      <c r="Z151" s="13">
        <f t="shared" si="32"/>
        <v>0</v>
      </c>
      <c r="AC151" s="13">
        <f t="shared" si="33"/>
        <v>0</v>
      </c>
      <c r="AF151" s="13">
        <f t="shared" si="34"/>
        <v>0</v>
      </c>
      <c r="AI151" s="13">
        <f t="shared" si="35"/>
        <v>0</v>
      </c>
      <c r="AL151" s="13">
        <f t="shared" si="36"/>
        <v>0</v>
      </c>
      <c r="AO151" s="21">
        <f t="shared" si="37"/>
        <v>0</v>
      </c>
      <c r="AR151" s="21">
        <f t="shared" si="38"/>
        <v>0</v>
      </c>
    </row>
    <row r="152" spans="2:44" ht="22.5">
      <c r="B152" s="1" t="s">
        <v>907</v>
      </c>
      <c r="K152" s="13">
        <f t="shared" si="27"/>
        <v>0</v>
      </c>
      <c r="N152" s="13">
        <f t="shared" si="28"/>
        <v>0</v>
      </c>
      <c r="Q152" s="13">
        <f t="shared" si="29"/>
        <v>0</v>
      </c>
      <c r="T152" s="13">
        <f t="shared" si="30"/>
        <v>0</v>
      </c>
      <c r="W152" s="13">
        <f t="shared" si="31"/>
        <v>0</v>
      </c>
      <c r="Z152" s="13">
        <f t="shared" si="32"/>
        <v>0</v>
      </c>
      <c r="AC152" s="13">
        <f t="shared" si="33"/>
        <v>0</v>
      </c>
      <c r="AF152" s="13">
        <f t="shared" si="34"/>
        <v>0</v>
      </c>
      <c r="AI152" s="13">
        <f t="shared" si="35"/>
        <v>0</v>
      </c>
      <c r="AL152" s="13">
        <f t="shared" si="36"/>
        <v>0</v>
      </c>
      <c r="AO152" s="21">
        <f t="shared" si="37"/>
        <v>0</v>
      </c>
      <c r="AR152" s="21">
        <f t="shared" si="38"/>
        <v>0</v>
      </c>
    </row>
    <row r="153" spans="2:44" ht="22.5">
      <c r="B153" s="1" t="s">
        <v>908</v>
      </c>
      <c r="C153" s="2">
        <v>4000</v>
      </c>
      <c r="E153" s="2">
        <v>4000</v>
      </c>
      <c r="F153" s="2">
        <v>4000</v>
      </c>
      <c r="H153" s="2">
        <v>3600</v>
      </c>
      <c r="K153" s="13">
        <f t="shared" si="27"/>
        <v>0</v>
      </c>
      <c r="N153" s="13">
        <f t="shared" si="28"/>
        <v>0</v>
      </c>
      <c r="O153" s="2">
        <f>C153</f>
        <v>4000</v>
      </c>
      <c r="Q153" s="13">
        <f t="shared" si="29"/>
        <v>4000</v>
      </c>
      <c r="R153" s="2">
        <f>F153</f>
        <v>4000</v>
      </c>
      <c r="T153" s="13">
        <f t="shared" si="30"/>
        <v>4000</v>
      </c>
      <c r="W153" s="13">
        <f t="shared" si="31"/>
        <v>0</v>
      </c>
      <c r="Z153" s="13">
        <f t="shared" si="32"/>
        <v>0</v>
      </c>
      <c r="AC153" s="13">
        <f t="shared" si="33"/>
        <v>0</v>
      </c>
      <c r="AF153" s="13">
        <f t="shared" si="34"/>
        <v>0</v>
      </c>
      <c r="AI153" s="13">
        <f t="shared" si="35"/>
        <v>0</v>
      </c>
      <c r="AL153" s="13">
        <f t="shared" si="36"/>
        <v>0</v>
      </c>
      <c r="AO153" s="21">
        <f t="shared" si="37"/>
        <v>0</v>
      </c>
      <c r="AR153" s="21">
        <f t="shared" si="38"/>
        <v>0</v>
      </c>
    </row>
    <row r="154" spans="2:44" ht="22.5">
      <c r="B154" s="1" t="s">
        <v>909</v>
      </c>
      <c r="K154" s="13">
        <f t="shared" si="27"/>
        <v>0</v>
      </c>
      <c r="N154" s="13">
        <f t="shared" si="28"/>
        <v>0</v>
      </c>
      <c r="Q154" s="13">
        <f t="shared" si="29"/>
        <v>0</v>
      </c>
      <c r="T154" s="13">
        <f t="shared" si="30"/>
        <v>0</v>
      </c>
      <c r="W154" s="13">
        <f t="shared" si="31"/>
        <v>0</v>
      </c>
      <c r="Z154" s="13">
        <f t="shared" si="32"/>
        <v>0</v>
      </c>
      <c r="AC154" s="13">
        <f t="shared" si="33"/>
        <v>0</v>
      </c>
      <c r="AF154" s="13">
        <f t="shared" si="34"/>
        <v>0</v>
      </c>
      <c r="AI154" s="13">
        <f t="shared" si="35"/>
        <v>0</v>
      </c>
      <c r="AL154" s="13">
        <f t="shared" si="36"/>
        <v>0</v>
      </c>
      <c r="AO154" s="21">
        <f t="shared" si="37"/>
        <v>0</v>
      </c>
      <c r="AR154" s="21">
        <f t="shared" si="38"/>
        <v>0</v>
      </c>
    </row>
    <row r="155" spans="2:44" ht="22.5">
      <c r="B155" s="1" t="s">
        <v>910</v>
      </c>
      <c r="C155" s="2">
        <v>4000</v>
      </c>
      <c r="E155" s="2">
        <v>4000</v>
      </c>
      <c r="F155" s="2">
        <v>4000</v>
      </c>
      <c r="H155" s="2">
        <v>4000</v>
      </c>
      <c r="K155" s="13">
        <f t="shared" si="27"/>
        <v>0</v>
      </c>
      <c r="N155" s="13">
        <f t="shared" si="28"/>
        <v>0</v>
      </c>
      <c r="O155" s="2">
        <f>C155</f>
        <v>4000</v>
      </c>
      <c r="Q155" s="13">
        <f t="shared" si="29"/>
        <v>4000</v>
      </c>
      <c r="R155" s="2">
        <f>F155</f>
        <v>4000</v>
      </c>
      <c r="T155" s="13">
        <f t="shared" si="30"/>
        <v>4000</v>
      </c>
      <c r="W155" s="13">
        <f t="shared" si="31"/>
        <v>0</v>
      </c>
      <c r="Z155" s="13">
        <f t="shared" si="32"/>
        <v>0</v>
      </c>
      <c r="AC155" s="13">
        <f t="shared" si="33"/>
        <v>0</v>
      </c>
      <c r="AF155" s="13">
        <f t="shared" si="34"/>
        <v>0</v>
      </c>
      <c r="AI155" s="13">
        <f t="shared" si="35"/>
        <v>0</v>
      </c>
      <c r="AL155" s="13">
        <f t="shared" si="36"/>
        <v>0</v>
      </c>
      <c r="AO155" s="21">
        <f t="shared" si="37"/>
        <v>0</v>
      </c>
      <c r="AR155" s="21">
        <f t="shared" si="38"/>
        <v>0</v>
      </c>
    </row>
    <row r="156" spans="2:44" ht="22.5">
      <c r="B156" s="1" t="s">
        <v>911</v>
      </c>
      <c r="K156" s="13">
        <f t="shared" si="27"/>
        <v>0</v>
      </c>
      <c r="N156" s="13">
        <f t="shared" si="28"/>
        <v>0</v>
      </c>
      <c r="Q156" s="13">
        <f t="shared" si="29"/>
        <v>0</v>
      </c>
      <c r="T156" s="13">
        <f t="shared" si="30"/>
        <v>0</v>
      </c>
      <c r="W156" s="13">
        <f t="shared" si="31"/>
        <v>0</v>
      </c>
      <c r="Z156" s="13">
        <f t="shared" si="32"/>
        <v>0</v>
      </c>
      <c r="AC156" s="13">
        <f t="shared" si="33"/>
        <v>0</v>
      </c>
      <c r="AF156" s="13">
        <f t="shared" si="34"/>
        <v>0</v>
      </c>
      <c r="AI156" s="13">
        <f t="shared" si="35"/>
        <v>0</v>
      </c>
      <c r="AL156" s="13">
        <f t="shared" si="36"/>
        <v>0</v>
      </c>
      <c r="AO156" s="21">
        <f t="shared" si="37"/>
        <v>0</v>
      </c>
      <c r="AR156" s="21">
        <f t="shared" si="38"/>
        <v>0</v>
      </c>
    </row>
    <row r="157" spans="2:44" ht="22.5">
      <c r="B157" s="1" t="s">
        <v>912</v>
      </c>
      <c r="K157" s="13">
        <f t="shared" si="27"/>
        <v>0</v>
      </c>
      <c r="N157" s="13">
        <f t="shared" si="28"/>
        <v>0</v>
      </c>
      <c r="Q157" s="13">
        <f t="shared" si="29"/>
        <v>0</v>
      </c>
      <c r="T157" s="13">
        <f t="shared" si="30"/>
        <v>0</v>
      </c>
      <c r="W157" s="13">
        <f t="shared" si="31"/>
        <v>0</v>
      </c>
      <c r="Z157" s="13">
        <f t="shared" si="32"/>
        <v>0</v>
      </c>
      <c r="AC157" s="13">
        <f t="shared" si="33"/>
        <v>0</v>
      </c>
      <c r="AF157" s="13">
        <f t="shared" si="34"/>
        <v>0</v>
      </c>
      <c r="AI157" s="13">
        <f t="shared" si="35"/>
        <v>0</v>
      </c>
      <c r="AL157" s="13">
        <f t="shared" si="36"/>
        <v>0</v>
      </c>
      <c r="AO157" s="21">
        <f t="shared" si="37"/>
        <v>0</v>
      </c>
      <c r="AR157" s="21">
        <f t="shared" si="38"/>
        <v>0</v>
      </c>
    </row>
    <row r="158" spans="2:44" ht="22.5">
      <c r="B158" s="1" t="s">
        <v>913</v>
      </c>
      <c r="C158" s="2">
        <v>20000</v>
      </c>
      <c r="E158" s="2">
        <v>20000</v>
      </c>
      <c r="K158" s="13">
        <f t="shared" si="27"/>
        <v>0</v>
      </c>
      <c r="N158" s="13">
        <f t="shared" si="28"/>
        <v>0</v>
      </c>
      <c r="O158" s="2">
        <f>C158</f>
        <v>20000</v>
      </c>
      <c r="Q158" s="13">
        <f t="shared" si="29"/>
        <v>20000</v>
      </c>
      <c r="T158" s="13">
        <f t="shared" si="30"/>
        <v>0</v>
      </c>
      <c r="W158" s="13">
        <f t="shared" si="31"/>
        <v>0</v>
      </c>
      <c r="Z158" s="13">
        <f t="shared" si="32"/>
        <v>0</v>
      </c>
      <c r="AC158" s="13">
        <f t="shared" si="33"/>
        <v>0</v>
      </c>
      <c r="AF158" s="13">
        <f t="shared" si="34"/>
        <v>0</v>
      </c>
      <c r="AI158" s="13">
        <f t="shared" si="35"/>
        <v>0</v>
      </c>
      <c r="AL158" s="13">
        <f t="shared" si="36"/>
        <v>0</v>
      </c>
      <c r="AO158" s="21">
        <f t="shared" si="37"/>
        <v>0</v>
      </c>
      <c r="AR158" s="21">
        <f t="shared" si="38"/>
        <v>0</v>
      </c>
    </row>
    <row r="159" spans="2:44" ht="22.5">
      <c r="B159" s="1" t="s">
        <v>914</v>
      </c>
      <c r="C159" s="2">
        <v>20000</v>
      </c>
      <c r="E159" s="2">
        <v>20000</v>
      </c>
      <c r="K159" s="13">
        <f t="shared" si="27"/>
        <v>0</v>
      </c>
      <c r="N159" s="13">
        <f t="shared" si="28"/>
        <v>0</v>
      </c>
      <c r="O159" s="2">
        <f>C159</f>
        <v>20000</v>
      </c>
      <c r="Q159" s="13">
        <f t="shared" si="29"/>
        <v>20000</v>
      </c>
      <c r="T159" s="13">
        <f t="shared" si="30"/>
        <v>0</v>
      </c>
      <c r="W159" s="13">
        <f t="shared" si="31"/>
        <v>0</v>
      </c>
      <c r="Z159" s="13">
        <f t="shared" si="32"/>
        <v>0</v>
      </c>
      <c r="AC159" s="13">
        <f t="shared" si="33"/>
        <v>0</v>
      </c>
      <c r="AF159" s="13">
        <f t="shared" si="34"/>
        <v>0</v>
      </c>
      <c r="AI159" s="13">
        <f t="shared" si="35"/>
        <v>0</v>
      </c>
      <c r="AL159" s="13">
        <f t="shared" si="36"/>
        <v>0</v>
      </c>
      <c r="AO159" s="21">
        <f t="shared" si="37"/>
        <v>0</v>
      </c>
      <c r="AR159" s="21">
        <f t="shared" si="38"/>
        <v>0</v>
      </c>
    </row>
    <row r="160" spans="2:44" ht="22.5">
      <c r="B160" s="1" t="s">
        <v>915</v>
      </c>
      <c r="K160" s="13">
        <f t="shared" si="27"/>
        <v>0</v>
      </c>
      <c r="N160" s="13">
        <f t="shared" si="28"/>
        <v>0</v>
      </c>
      <c r="Q160" s="13">
        <f t="shared" si="29"/>
        <v>0</v>
      </c>
      <c r="T160" s="13">
        <f t="shared" si="30"/>
        <v>0</v>
      </c>
      <c r="W160" s="13">
        <f t="shared" si="31"/>
        <v>0</v>
      </c>
      <c r="Z160" s="13">
        <f t="shared" si="32"/>
        <v>0</v>
      </c>
      <c r="AC160" s="13">
        <f t="shared" si="33"/>
        <v>0</v>
      </c>
      <c r="AF160" s="13">
        <f t="shared" si="34"/>
        <v>0</v>
      </c>
      <c r="AI160" s="13">
        <f t="shared" si="35"/>
        <v>0</v>
      </c>
      <c r="AL160" s="13">
        <f t="shared" si="36"/>
        <v>0</v>
      </c>
      <c r="AO160" s="21">
        <f t="shared" si="37"/>
        <v>0</v>
      </c>
      <c r="AR160" s="21">
        <f t="shared" si="38"/>
        <v>0</v>
      </c>
    </row>
    <row r="161" spans="2:44" ht="22.5">
      <c r="B161" s="1" t="s">
        <v>916</v>
      </c>
      <c r="C161" s="2">
        <v>20000</v>
      </c>
      <c r="E161" s="2">
        <v>20000</v>
      </c>
      <c r="K161" s="13">
        <f t="shared" si="27"/>
        <v>0</v>
      </c>
      <c r="N161" s="13">
        <f t="shared" si="28"/>
        <v>0</v>
      </c>
      <c r="O161" s="2">
        <f>C161</f>
        <v>20000</v>
      </c>
      <c r="Q161" s="13">
        <f t="shared" si="29"/>
        <v>20000</v>
      </c>
      <c r="T161" s="13">
        <f t="shared" si="30"/>
        <v>0</v>
      </c>
      <c r="W161" s="13">
        <f t="shared" si="31"/>
        <v>0</v>
      </c>
      <c r="Z161" s="13">
        <f t="shared" si="32"/>
        <v>0</v>
      </c>
      <c r="AC161" s="13">
        <f t="shared" si="33"/>
        <v>0</v>
      </c>
      <c r="AF161" s="13">
        <f t="shared" si="34"/>
        <v>0</v>
      </c>
      <c r="AI161" s="13">
        <f t="shared" si="35"/>
        <v>0</v>
      </c>
      <c r="AL161" s="13">
        <f t="shared" si="36"/>
        <v>0</v>
      </c>
      <c r="AO161" s="21">
        <f t="shared" si="37"/>
        <v>0</v>
      </c>
      <c r="AR161" s="21">
        <f t="shared" si="38"/>
        <v>0</v>
      </c>
    </row>
    <row r="162" spans="2:44" ht="22.5">
      <c r="B162" s="1" t="s">
        <v>917</v>
      </c>
      <c r="K162" s="13">
        <f t="shared" si="27"/>
        <v>0</v>
      </c>
      <c r="N162" s="13">
        <f t="shared" si="28"/>
        <v>0</v>
      </c>
      <c r="Q162" s="13">
        <f t="shared" si="29"/>
        <v>0</v>
      </c>
      <c r="T162" s="13">
        <f t="shared" si="30"/>
        <v>0</v>
      </c>
      <c r="W162" s="13">
        <f t="shared" si="31"/>
        <v>0</v>
      </c>
      <c r="Z162" s="13">
        <f t="shared" si="32"/>
        <v>0</v>
      </c>
      <c r="AC162" s="13">
        <f t="shared" si="33"/>
        <v>0</v>
      </c>
      <c r="AF162" s="13">
        <f t="shared" si="34"/>
        <v>0</v>
      </c>
      <c r="AI162" s="13">
        <f t="shared" si="35"/>
        <v>0</v>
      </c>
      <c r="AL162" s="13">
        <f t="shared" si="36"/>
        <v>0</v>
      </c>
      <c r="AO162" s="21">
        <f t="shared" si="37"/>
        <v>0</v>
      </c>
      <c r="AR162" s="21">
        <f t="shared" si="38"/>
        <v>0</v>
      </c>
    </row>
    <row r="163" spans="2:44" ht="22.5">
      <c r="B163" s="1" t="s">
        <v>918</v>
      </c>
      <c r="K163" s="13">
        <f t="shared" si="27"/>
        <v>0</v>
      </c>
      <c r="N163" s="13">
        <f t="shared" si="28"/>
        <v>0</v>
      </c>
      <c r="Q163" s="13">
        <f t="shared" si="29"/>
        <v>0</v>
      </c>
      <c r="T163" s="13">
        <f t="shared" si="30"/>
        <v>0</v>
      </c>
      <c r="W163" s="13">
        <f t="shared" si="31"/>
        <v>0</v>
      </c>
      <c r="Z163" s="13">
        <f t="shared" si="32"/>
        <v>0</v>
      </c>
      <c r="AC163" s="13">
        <f t="shared" si="33"/>
        <v>0</v>
      </c>
      <c r="AF163" s="13">
        <f t="shared" si="34"/>
        <v>0</v>
      </c>
      <c r="AI163" s="13">
        <f t="shared" si="35"/>
        <v>0</v>
      </c>
      <c r="AL163" s="13">
        <f t="shared" si="36"/>
        <v>0</v>
      </c>
      <c r="AO163" s="21">
        <f t="shared" si="37"/>
        <v>0</v>
      </c>
      <c r="AR163" s="21">
        <f t="shared" si="38"/>
        <v>0</v>
      </c>
    </row>
    <row r="164" spans="1:44" ht="22.5">
      <c r="A164" s="1" t="s">
        <v>1211</v>
      </c>
      <c r="B164" s="1" t="s">
        <v>919</v>
      </c>
      <c r="C164" s="2">
        <v>20000</v>
      </c>
      <c r="E164" s="2">
        <f aca="true" t="shared" si="39" ref="E164:E169">SUM(C164:D164)</f>
        <v>20000</v>
      </c>
      <c r="F164" s="2">
        <v>9490</v>
      </c>
      <c r="H164" s="2">
        <f aca="true" t="shared" si="40" ref="H164:H169">SUM(F164:G164)</f>
        <v>9490</v>
      </c>
      <c r="K164" s="13">
        <f t="shared" si="27"/>
        <v>0</v>
      </c>
      <c r="N164" s="13">
        <f t="shared" si="28"/>
        <v>0</v>
      </c>
      <c r="O164" s="2">
        <f>C164</f>
        <v>20000</v>
      </c>
      <c r="Q164" s="13">
        <f t="shared" si="29"/>
        <v>20000</v>
      </c>
      <c r="R164" s="2">
        <f>F164</f>
        <v>9490</v>
      </c>
      <c r="T164" s="13">
        <f t="shared" si="30"/>
        <v>9490</v>
      </c>
      <c r="W164" s="13">
        <f t="shared" si="31"/>
        <v>0</v>
      </c>
      <c r="Z164" s="13">
        <f t="shared" si="32"/>
        <v>0</v>
      </c>
      <c r="AC164" s="13">
        <f t="shared" si="33"/>
        <v>0</v>
      </c>
      <c r="AF164" s="13">
        <f t="shared" si="34"/>
        <v>0</v>
      </c>
      <c r="AI164" s="13">
        <f t="shared" si="35"/>
        <v>0</v>
      </c>
      <c r="AL164" s="13">
        <f t="shared" si="36"/>
        <v>0</v>
      </c>
      <c r="AO164" s="21">
        <f t="shared" si="37"/>
        <v>0</v>
      </c>
      <c r="AR164" s="21">
        <f t="shared" si="38"/>
        <v>0</v>
      </c>
    </row>
    <row r="165" spans="2:44" ht="22.5">
      <c r="B165" s="1" t="s">
        <v>920</v>
      </c>
      <c r="E165" s="2">
        <f t="shared" si="39"/>
        <v>0</v>
      </c>
      <c r="H165" s="2">
        <f t="shared" si="40"/>
        <v>0</v>
      </c>
      <c r="K165" s="13">
        <f t="shared" si="27"/>
        <v>0</v>
      </c>
      <c r="N165" s="13">
        <f t="shared" si="28"/>
        <v>0</v>
      </c>
      <c r="Q165" s="13">
        <f t="shared" si="29"/>
        <v>0</v>
      </c>
      <c r="T165" s="13">
        <f t="shared" si="30"/>
        <v>0</v>
      </c>
      <c r="W165" s="13">
        <f t="shared" si="31"/>
        <v>0</v>
      </c>
      <c r="Z165" s="13">
        <f t="shared" si="32"/>
        <v>0</v>
      </c>
      <c r="AC165" s="13">
        <f t="shared" si="33"/>
        <v>0</v>
      </c>
      <c r="AF165" s="13">
        <f t="shared" si="34"/>
        <v>0</v>
      </c>
      <c r="AI165" s="13">
        <f t="shared" si="35"/>
        <v>0</v>
      </c>
      <c r="AL165" s="13">
        <f t="shared" si="36"/>
        <v>0</v>
      </c>
      <c r="AO165" s="21">
        <f t="shared" si="37"/>
        <v>0</v>
      </c>
      <c r="AR165" s="21">
        <f t="shared" si="38"/>
        <v>0</v>
      </c>
    </row>
    <row r="166" spans="2:44" ht="22.5">
      <c r="B166" s="1" t="s">
        <v>921</v>
      </c>
      <c r="E166" s="2">
        <f t="shared" si="39"/>
        <v>0</v>
      </c>
      <c r="H166" s="2">
        <f t="shared" si="40"/>
        <v>0</v>
      </c>
      <c r="K166" s="13">
        <f t="shared" si="27"/>
        <v>0</v>
      </c>
      <c r="N166" s="13">
        <f t="shared" si="28"/>
        <v>0</v>
      </c>
      <c r="Q166" s="13">
        <f t="shared" si="29"/>
        <v>0</v>
      </c>
      <c r="T166" s="13">
        <f t="shared" si="30"/>
        <v>0</v>
      </c>
      <c r="W166" s="13">
        <f t="shared" si="31"/>
        <v>0</v>
      </c>
      <c r="Z166" s="13">
        <f t="shared" si="32"/>
        <v>0</v>
      </c>
      <c r="AC166" s="13">
        <f t="shared" si="33"/>
        <v>0</v>
      </c>
      <c r="AF166" s="13">
        <f t="shared" si="34"/>
        <v>0</v>
      </c>
      <c r="AI166" s="13">
        <f t="shared" si="35"/>
        <v>0</v>
      </c>
      <c r="AL166" s="13">
        <f t="shared" si="36"/>
        <v>0</v>
      </c>
      <c r="AO166" s="21">
        <f t="shared" si="37"/>
        <v>0</v>
      </c>
      <c r="AR166" s="21">
        <f t="shared" si="38"/>
        <v>0</v>
      </c>
    </row>
    <row r="167" spans="2:44" ht="22.5">
      <c r="B167" s="1" t="s">
        <v>922</v>
      </c>
      <c r="E167" s="2">
        <f t="shared" si="39"/>
        <v>0</v>
      </c>
      <c r="H167" s="2">
        <f t="shared" si="40"/>
        <v>0</v>
      </c>
      <c r="K167" s="13">
        <f t="shared" si="27"/>
        <v>0</v>
      </c>
      <c r="N167" s="13">
        <f t="shared" si="28"/>
        <v>0</v>
      </c>
      <c r="Q167" s="13">
        <f t="shared" si="29"/>
        <v>0</v>
      </c>
      <c r="T167" s="13">
        <f t="shared" si="30"/>
        <v>0</v>
      </c>
      <c r="W167" s="13">
        <f t="shared" si="31"/>
        <v>0</v>
      </c>
      <c r="Z167" s="13">
        <f t="shared" si="32"/>
        <v>0</v>
      </c>
      <c r="AC167" s="13">
        <f t="shared" si="33"/>
        <v>0</v>
      </c>
      <c r="AF167" s="13">
        <f t="shared" si="34"/>
        <v>0</v>
      </c>
      <c r="AI167" s="13">
        <f t="shared" si="35"/>
        <v>0</v>
      </c>
      <c r="AL167" s="13">
        <f t="shared" si="36"/>
        <v>0</v>
      </c>
      <c r="AO167" s="21">
        <f t="shared" si="37"/>
        <v>0</v>
      </c>
      <c r="AR167" s="21">
        <f t="shared" si="38"/>
        <v>0</v>
      </c>
    </row>
    <row r="168" spans="1:44" ht="22.5">
      <c r="A168" s="1" t="s">
        <v>1212</v>
      </c>
      <c r="B168" s="1" t="s">
        <v>923</v>
      </c>
      <c r="C168" s="2">
        <v>9000</v>
      </c>
      <c r="E168" s="2">
        <f t="shared" si="39"/>
        <v>9000</v>
      </c>
      <c r="F168" s="2">
        <v>8990</v>
      </c>
      <c r="H168" s="2">
        <f t="shared" si="40"/>
        <v>8990</v>
      </c>
      <c r="K168" s="13">
        <f t="shared" si="27"/>
        <v>0</v>
      </c>
      <c r="N168" s="13">
        <f t="shared" si="28"/>
        <v>0</v>
      </c>
      <c r="O168" s="2">
        <f>C168</f>
        <v>9000</v>
      </c>
      <c r="Q168" s="13">
        <f t="shared" si="29"/>
        <v>9000</v>
      </c>
      <c r="R168" s="2">
        <f>F168</f>
        <v>8990</v>
      </c>
      <c r="T168" s="13">
        <f t="shared" si="30"/>
        <v>8990</v>
      </c>
      <c r="W168" s="13">
        <f t="shared" si="31"/>
        <v>0</v>
      </c>
      <c r="Z168" s="13">
        <f t="shared" si="32"/>
        <v>0</v>
      </c>
      <c r="AC168" s="13">
        <f t="shared" si="33"/>
        <v>0</v>
      </c>
      <c r="AF168" s="13">
        <f t="shared" si="34"/>
        <v>0</v>
      </c>
      <c r="AI168" s="13">
        <f t="shared" si="35"/>
        <v>0</v>
      </c>
      <c r="AL168" s="13">
        <f t="shared" si="36"/>
        <v>0</v>
      </c>
      <c r="AO168" s="21">
        <f t="shared" si="37"/>
        <v>0</v>
      </c>
      <c r="AR168" s="21">
        <f t="shared" si="38"/>
        <v>0</v>
      </c>
    </row>
    <row r="169" spans="2:44" ht="22.5">
      <c r="B169" s="1" t="s">
        <v>924</v>
      </c>
      <c r="E169" s="2">
        <f t="shared" si="39"/>
        <v>0</v>
      </c>
      <c r="H169" s="2">
        <f t="shared" si="40"/>
        <v>0</v>
      </c>
      <c r="K169" s="13">
        <f t="shared" si="27"/>
        <v>0</v>
      </c>
      <c r="N169" s="13">
        <f t="shared" si="28"/>
        <v>0</v>
      </c>
      <c r="Q169" s="13">
        <f t="shared" si="29"/>
        <v>0</v>
      </c>
      <c r="T169" s="13">
        <f t="shared" si="30"/>
        <v>0</v>
      </c>
      <c r="W169" s="13">
        <f t="shared" si="31"/>
        <v>0</v>
      </c>
      <c r="Z169" s="13">
        <f t="shared" si="32"/>
        <v>0</v>
      </c>
      <c r="AC169" s="13">
        <f t="shared" si="33"/>
        <v>0</v>
      </c>
      <c r="AF169" s="13">
        <f t="shared" si="34"/>
        <v>0</v>
      </c>
      <c r="AI169" s="13">
        <f t="shared" si="35"/>
        <v>0</v>
      </c>
      <c r="AL169" s="13">
        <f t="shared" si="36"/>
        <v>0</v>
      </c>
      <c r="AO169" s="21">
        <f t="shared" si="37"/>
        <v>0</v>
      </c>
      <c r="AR169" s="21">
        <f t="shared" si="38"/>
        <v>0</v>
      </c>
    </row>
    <row r="170" spans="2:44" ht="22.5">
      <c r="B170" s="1" t="s">
        <v>925</v>
      </c>
      <c r="K170" s="13">
        <f t="shared" si="27"/>
        <v>0</v>
      </c>
      <c r="N170" s="13">
        <f t="shared" si="28"/>
        <v>0</v>
      </c>
      <c r="Q170" s="13">
        <f t="shared" si="29"/>
        <v>0</v>
      </c>
      <c r="T170" s="13">
        <f t="shared" si="30"/>
        <v>0</v>
      </c>
      <c r="W170" s="13">
        <f t="shared" si="31"/>
        <v>0</v>
      </c>
      <c r="Z170" s="13">
        <f t="shared" si="32"/>
        <v>0</v>
      </c>
      <c r="AC170" s="13">
        <f t="shared" si="33"/>
        <v>0</v>
      </c>
      <c r="AF170" s="13">
        <f t="shared" si="34"/>
        <v>0</v>
      </c>
      <c r="AI170" s="13">
        <f t="shared" si="35"/>
        <v>0</v>
      </c>
      <c r="AL170" s="13">
        <f t="shared" si="36"/>
        <v>0</v>
      </c>
      <c r="AO170" s="21">
        <f t="shared" si="37"/>
        <v>0</v>
      </c>
      <c r="AR170" s="21">
        <f t="shared" si="38"/>
        <v>0</v>
      </c>
    </row>
    <row r="171" spans="2:44" ht="22.5">
      <c r="B171" s="1" t="s">
        <v>926</v>
      </c>
      <c r="C171" s="2">
        <v>30000</v>
      </c>
      <c r="E171" s="2">
        <v>30000</v>
      </c>
      <c r="K171" s="13">
        <f t="shared" si="27"/>
        <v>0</v>
      </c>
      <c r="N171" s="13">
        <f t="shared" si="28"/>
        <v>0</v>
      </c>
      <c r="O171" s="2">
        <f>C171</f>
        <v>30000</v>
      </c>
      <c r="Q171" s="13">
        <f t="shared" si="29"/>
        <v>30000</v>
      </c>
      <c r="T171" s="13">
        <f t="shared" si="30"/>
        <v>0</v>
      </c>
      <c r="W171" s="13">
        <f t="shared" si="31"/>
        <v>0</v>
      </c>
      <c r="Z171" s="13">
        <f t="shared" si="32"/>
        <v>0</v>
      </c>
      <c r="AC171" s="13">
        <f t="shared" si="33"/>
        <v>0</v>
      </c>
      <c r="AF171" s="13">
        <f t="shared" si="34"/>
        <v>0</v>
      </c>
      <c r="AI171" s="13">
        <f t="shared" si="35"/>
        <v>0</v>
      </c>
      <c r="AL171" s="13">
        <f t="shared" si="36"/>
        <v>0</v>
      </c>
      <c r="AO171" s="21">
        <f t="shared" si="37"/>
        <v>0</v>
      </c>
      <c r="AR171" s="21">
        <f t="shared" si="38"/>
        <v>0</v>
      </c>
    </row>
    <row r="172" spans="2:44" ht="22.5">
      <c r="B172" s="1" t="s">
        <v>927</v>
      </c>
      <c r="K172" s="13">
        <f t="shared" si="27"/>
        <v>0</v>
      </c>
      <c r="N172" s="13">
        <f t="shared" si="28"/>
        <v>0</v>
      </c>
      <c r="Q172" s="13">
        <f t="shared" si="29"/>
        <v>0</v>
      </c>
      <c r="T172" s="13">
        <f t="shared" si="30"/>
        <v>0</v>
      </c>
      <c r="W172" s="13">
        <f t="shared" si="31"/>
        <v>0</v>
      </c>
      <c r="Z172" s="13">
        <f t="shared" si="32"/>
        <v>0</v>
      </c>
      <c r="AC172" s="13">
        <f t="shared" si="33"/>
        <v>0</v>
      </c>
      <c r="AF172" s="13">
        <f t="shared" si="34"/>
        <v>0</v>
      </c>
      <c r="AI172" s="13">
        <f t="shared" si="35"/>
        <v>0</v>
      </c>
      <c r="AL172" s="13">
        <f t="shared" si="36"/>
        <v>0</v>
      </c>
      <c r="AO172" s="21">
        <f t="shared" si="37"/>
        <v>0</v>
      </c>
      <c r="AR172" s="21">
        <f t="shared" si="38"/>
        <v>0</v>
      </c>
    </row>
    <row r="173" spans="2:44" ht="22.5">
      <c r="B173" s="1" t="s">
        <v>928</v>
      </c>
      <c r="K173" s="13">
        <f t="shared" si="27"/>
        <v>0</v>
      </c>
      <c r="N173" s="13">
        <f t="shared" si="28"/>
        <v>0</v>
      </c>
      <c r="Q173" s="13">
        <f t="shared" si="29"/>
        <v>0</v>
      </c>
      <c r="T173" s="13">
        <f t="shared" si="30"/>
        <v>0</v>
      </c>
      <c r="W173" s="13">
        <f t="shared" si="31"/>
        <v>0</v>
      </c>
      <c r="Z173" s="13">
        <f t="shared" si="32"/>
        <v>0</v>
      </c>
      <c r="AC173" s="13">
        <f t="shared" si="33"/>
        <v>0</v>
      </c>
      <c r="AF173" s="13">
        <f t="shared" si="34"/>
        <v>0</v>
      </c>
      <c r="AI173" s="13">
        <f t="shared" si="35"/>
        <v>0</v>
      </c>
      <c r="AL173" s="13">
        <f t="shared" si="36"/>
        <v>0</v>
      </c>
      <c r="AO173" s="21">
        <f t="shared" si="37"/>
        <v>0</v>
      </c>
      <c r="AR173" s="21">
        <f t="shared" si="38"/>
        <v>0</v>
      </c>
    </row>
    <row r="174" spans="2:44" ht="22.5">
      <c r="B174" s="1" t="s">
        <v>929</v>
      </c>
      <c r="C174" s="2">
        <v>5000</v>
      </c>
      <c r="D174" s="2">
        <v>28736</v>
      </c>
      <c r="E174" s="2">
        <f>SUM(C174:D174)</f>
        <v>33736</v>
      </c>
      <c r="G174" s="2">
        <v>28736</v>
      </c>
      <c r="H174" s="2">
        <f>SUM(F174:G174)</f>
        <v>28736</v>
      </c>
      <c r="K174" s="13">
        <f t="shared" si="27"/>
        <v>0</v>
      </c>
      <c r="N174" s="13">
        <f t="shared" si="28"/>
        <v>0</v>
      </c>
      <c r="O174" s="2">
        <f>C174</f>
        <v>5000</v>
      </c>
      <c r="P174" s="2">
        <f>D174</f>
        <v>28736</v>
      </c>
      <c r="Q174" s="13">
        <f t="shared" si="29"/>
        <v>33736</v>
      </c>
      <c r="S174" s="2">
        <f>G174</f>
        <v>28736</v>
      </c>
      <c r="T174" s="13">
        <f t="shared" si="30"/>
        <v>28736</v>
      </c>
      <c r="W174" s="13">
        <f t="shared" si="31"/>
        <v>0</v>
      </c>
      <c r="Z174" s="13">
        <f t="shared" si="32"/>
        <v>0</v>
      </c>
      <c r="AC174" s="13">
        <f t="shared" si="33"/>
        <v>0</v>
      </c>
      <c r="AF174" s="13">
        <f t="shared" si="34"/>
        <v>0</v>
      </c>
      <c r="AI174" s="13">
        <f t="shared" si="35"/>
        <v>0</v>
      </c>
      <c r="AL174" s="13">
        <f t="shared" si="36"/>
        <v>0</v>
      </c>
      <c r="AO174" s="21">
        <f t="shared" si="37"/>
        <v>0</v>
      </c>
      <c r="AR174" s="21">
        <f t="shared" si="38"/>
        <v>0</v>
      </c>
    </row>
    <row r="175" spans="2:44" ht="22.5">
      <c r="B175" s="1" t="s">
        <v>930</v>
      </c>
      <c r="E175" s="2">
        <f aca="true" t="shared" si="41" ref="E175:E250">SUM(C175:D175)</f>
        <v>0</v>
      </c>
      <c r="H175" s="2">
        <f aca="true" t="shared" si="42" ref="H175:H250">SUM(F175:G175)</f>
        <v>0</v>
      </c>
      <c r="K175" s="13">
        <f t="shared" si="27"/>
        <v>0</v>
      </c>
      <c r="N175" s="13">
        <f t="shared" si="28"/>
        <v>0</v>
      </c>
      <c r="Q175" s="13">
        <f t="shared" si="29"/>
        <v>0</v>
      </c>
      <c r="T175" s="13">
        <f t="shared" si="30"/>
        <v>0</v>
      </c>
      <c r="W175" s="13">
        <f t="shared" si="31"/>
        <v>0</v>
      </c>
      <c r="Z175" s="13">
        <f t="shared" si="32"/>
        <v>0</v>
      </c>
      <c r="AC175" s="13">
        <f t="shared" si="33"/>
        <v>0</v>
      </c>
      <c r="AF175" s="13">
        <f t="shared" si="34"/>
        <v>0</v>
      </c>
      <c r="AI175" s="13">
        <f t="shared" si="35"/>
        <v>0</v>
      </c>
      <c r="AL175" s="13">
        <f t="shared" si="36"/>
        <v>0</v>
      </c>
      <c r="AO175" s="21">
        <f t="shared" si="37"/>
        <v>0</v>
      </c>
      <c r="AR175" s="21">
        <f t="shared" si="38"/>
        <v>0</v>
      </c>
    </row>
    <row r="176" spans="1:44" ht="22.5">
      <c r="A176" s="4" t="s">
        <v>1213</v>
      </c>
      <c r="B176" s="1" t="s">
        <v>931</v>
      </c>
      <c r="C176" s="2">
        <v>5000</v>
      </c>
      <c r="D176" s="2">
        <v>15213</v>
      </c>
      <c r="E176" s="2">
        <f t="shared" si="41"/>
        <v>20213</v>
      </c>
      <c r="F176" s="2">
        <v>0</v>
      </c>
      <c r="G176" s="2">
        <v>15213</v>
      </c>
      <c r="H176" s="2">
        <f t="shared" si="42"/>
        <v>15213</v>
      </c>
      <c r="K176" s="13">
        <f t="shared" si="27"/>
        <v>0</v>
      </c>
      <c r="N176" s="13">
        <f t="shared" si="28"/>
        <v>0</v>
      </c>
      <c r="O176" s="2">
        <f>C176</f>
        <v>5000</v>
      </c>
      <c r="P176" s="2">
        <f>D176</f>
        <v>15213</v>
      </c>
      <c r="Q176" s="13">
        <f t="shared" si="29"/>
        <v>20213</v>
      </c>
      <c r="S176" s="2">
        <f>G176</f>
        <v>15213</v>
      </c>
      <c r="T176" s="13">
        <f t="shared" si="30"/>
        <v>15213</v>
      </c>
      <c r="W176" s="13">
        <f t="shared" si="31"/>
        <v>0</v>
      </c>
      <c r="Z176" s="13">
        <f t="shared" si="32"/>
        <v>0</v>
      </c>
      <c r="AC176" s="13">
        <f t="shared" si="33"/>
        <v>0</v>
      </c>
      <c r="AF176" s="13">
        <f t="shared" si="34"/>
        <v>0</v>
      </c>
      <c r="AI176" s="13">
        <f t="shared" si="35"/>
        <v>0</v>
      </c>
      <c r="AL176" s="13">
        <f t="shared" si="36"/>
        <v>0</v>
      </c>
      <c r="AO176" s="21">
        <f t="shared" si="37"/>
        <v>0</v>
      </c>
      <c r="AR176" s="21">
        <f t="shared" si="38"/>
        <v>0</v>
      </c>
    </row>
    <row r="177" spans="2:44" ht="22.5">
      <c r="B177" s="1" t="s">
        <v>932</v>
      </c>
      <c r="E177" s="2">
        <f t="shared" si="41"/>
        <v>0</v>
      </c>
      <c r="H177" s="2">
        <f t="shared" si="42"/>
        <v>0</v>
      </c>
      <c r="K177" s="13">
        <f t="shared" si="27"/>
        <v>0</v>
      </c>
      <c r="N177" s="13">
        <f t="shared" si="28"/>
        <v>0</v>
      </c>
      <c r="Q177" s="13">
        <f t="shared" si="29"/>
        <v>0</v>
      </c>
      <c r="T177" s="13">
        <f t="shared" si="30"/>
        <v>0</v>
      </c>
      <c r="W177" s="13">
        <f t="shared" si="31"/>
        <v>0</v>
      </c>
      <c r="Z177" s="13">
        <f t="shared" si="32"/>
        <v>0</v>
      </c>
      <c r="AC177" s="13">
        <f t="shared" si="33"/>
        <v>0</v>
      </c>
      <c r="AF177" s="13">
        <f t="shared" si="34"/>
        <v>0</v>
      </c>
      <c r="AI177" s="13">
        <f t="shared" si="35"/>
        <v>0</v>
      </c>
      <c r="AL177" s="13">
        <f t="shared" si="36"/>
        <v>0</v>
      </c>
      <c r="AO177" s="21">
        <f t="shared" si="37"/>
        <v>0</v>
      </c>
      <c r="AR177" s="21">
        <f t="shared" si="38"/>
        <v>0</v>
      </c>
    </row>
    <row r="178" spans="1:44" ht="22.5">
      <c r="A178" s="1" t="s">
        <v>1214</v>
      </c>
      <c r="B178" s="1" t="s">
        <v>933</v>
      </c>
      <c r="C178" s="2">
        <v>25000</v>
      </c>
      <c r="E178" s="2">
        <f t="shared" si="41"/>
        <v>25000</v>
      </c>
      <c r="F178" s="2">
        <v>10101</v>
      </c>
      <c r="H178" s="2">
        <f t="shared" si="42"/>
        <v>10101</v>
      </c>
      <c r="K178" s="13">
        <f t="shared" si="27"/>
        <v>0</v>
      </c>
      <c r="N178" s="13">
        <f t="shared" si="28"/>
        <v>0</v>
      </c>
      <c r="O178" s="2">
        <f>C178</f>
        <v>25000</v>
      </c>
      <c r="Q178" s="13">
        <f t="shared" si="29"/>
        <v>25000</v>
      </c>
      <c r="R178" s="2">
        <f>F178</f>
        <v>10101</v>
      </c>
      <c r="T178" s="13">
        <f t="shared" si="30"/>
        <v>10101</v>
      </c>
      <c r="W178" s="13">
        <f t="shared" si="31"/>
        <v>0</v>
      </c>
      <c r="Z178" s="13">
        <f t="shared" si="32"/>
        <v>0</v>
      </c>
      <c r="AC178" s="13">
        <f t="shared" si="33"/>
        <v>0</v>
      </c>
      <c r="AF178" s="13">
        <f t="shared" si="34"/>
        <v>0</v>
      </c>
      <c r="AI178" s="13">
        <f t="shared" si="35"/>
        <v>0</v>
      </c>
      <c r="AL178" s="13">
        <f t="shared" si="36"/>
        <v>0</v>
      </c>
      <c r="AO178" s="21">
        <f t="shared" si="37"/>
        <v>0</v>
      </c>
      <c r="AR178" s="21">
        <f t="shared" si="38"/>
        <v>0</v>
      </c>
    </row>
    <row r="179" spans="2:44" ht="22.5">
      <c r="B179" s="1" t="s">
        <v>934</v>
      </c>
      <c r="E179" s="2">
        <f t="shared" si="41"/>
        <v>0</v>
      </c>
      <c r="H179" s="2">
        <f t="shared" si="42"/>
        <v>0</v>
      </c>
      <c r="K179" s="13">
        <f t="shared" si="27"/>
        <v>0</v>
      </c>
      <c r="N179" s="13">
        <f t="shared" si="28"/>
        <v>0</v>
      </c>
      <c r="Q179" s="13">
        <f t="shared" si="29"/>
        <v>0</v>
      </c>
      <c r="T179" s="13">
        <f t="shared" si="30"/>
        <v>0</v>
      </c>
      <c r="W179" s="13">
        <f t="shared" si="31"/>
        <v>0</v>
      </c>
      <c r="Z179" s="13">
        <f t="shared" si="32"/>
        <v>0</v>
      </c>
      <c r="AC179" s="13">
        <f t="shared" si="33"/>
        <v>0</v>
      </c>
      <c r="AF179" s="13">
        <f t="shared" si="34"/>
        <v>0</v>
      </c>
      <c r="AI179" s="13">
        <f t="shared" si="35"/>
        <v>0</v>
      </c>
      <c r="AL179" s="13">
        <f t="shared" si="36"/>
        <v>0</v>
      </c>
      <c r="AO179" s="21">
        <f t="shared" si="37"/>
        <v>0</v>
      </c>
      <c r="AR179" s="21">
        <f t="shared" si="38"/>
        <v>0</v>
      </c>
    </row>
    <row r="180" spans="1:44" ht="22.5">
      <c r="A180" s="1" t="s">
        <v>1215</v>
      </c>
      <c r="B180" s="1" t="s">
        <v>935</v>
      </c>
      <c r="C180" s="2">
        <v>15000</v>
      </c>
      <c r="E180" s="2">
        <f t="shared" si="41"/>
        <v>15000</v>
      </c>
      <c r="F180" s="2">
        <v>10000</v>
      </c>
      <c r="H180" s="2">
        <f t="shared" si="42"/>
        <v>10000</v>
      </c>
      <c r="K180" s="13">
        <f t="shared" si="27"/>
        <v>0</v>
      </c>
      <c r="N180" s="13">
        <f t="shared" si="28"/>
        <v>0</v>
      </c>
      <c r="O180" s="2">
        <f>C180</f>
        <v>15000</v>
      </c>
      <c r="Q180" s="13">
        <f t="shared" si="29"/>
        <v>15000</v>
      </c>
      <c r="R180" s="2">
        <f>F180</f>
        <v>10000</v>
      </c>
      <c r="T180" s="13">
        <f t="shared" si="30"/>
        <v>10000</v>
      </c>
      <c r="W180" s="13">
        <f t="shared" si="31"/>
        <v>0</v>
      </c>
      <c r="Z180" s="13">
        <f t="shared" si="32"/>
        <v>0</v>
      </c>
      <c r="AC180" s="13">
        <f t="shared" si="33"/>
        <v>0</v>
      </c>
      <c r="AF180" s="13">
        <f t="shared" si="34"/>
        <v>0</v>
      </c>
      <c r="AI180" s="13">
        <f t="shared" si="35"/>
        <v>0</v>
      </c>
      <c r="AL180" s="13">
        <f t="shared" si="36"/>
        <v>0</v>
      </c>
      <c r="AO180" s="21">
        <f t="shared" si="37"/>
        <v>0</v>
      </c>
      <c r="AR180" s="21">
        <f t="shared" si="38"/>
        <v>0</v>
      </c>
    </row>
    <row r="181" spans="2:44" ht="22.5">
      <c r="B181" s="1" t="s">
        <v>936</v>
      </c>
      <c r="E181" s="2">
        <f t="shared" si="41"/>
        <v>0</v>
      </c>
      <c r="H181" s="2">
        <f t="shared" si="42"/>
        <v>0</v>
      </c>
      <c r="K181" s="13">
        <f t="shared" si="27"/>
        <v>0</v>
      </c>
      <c r="N181" s="13">
        <f t="shared" si="28"/>
        <v>0</v>
      </c>
      <c r="Q181" s="13">
        <f t="shared" si="29"/>
        <v>0</v>
      </c>
      <c r="T181" s="13">
        <f t="shared" si="30"/>
        <v>0</v>
      </c>
      <c r="W181" s="13">
        <f t="shared" si="31"/>
        <v>0</v>
      </c>
      <c r="Z181" s="13">
        <f t="shared" si="32"/>
        <v>0</v>
      </c>
      <c r="AC181" s="13">
        <f t="shared" si="33"/>
        <v>0</v>
      </c>
      <c r="AF181" s="13">
        <f t="shared" si="34"/>
        <v>0</v>
      </c>
      <c r="AI181" s="13">
        <f t="shared" si="35"/>
        <v>0</v>
      </c>
      <c r="AL181" s="13">
        <f t="shared" si="36"/>
        <v>0</v>
      </c>
      <c r="AO181" s="21">
        <f t="shared" si="37"/>
        <v>0</v>
      </c>
      <c r="AR181" s="21">
        <f t="shared" si="38"/>
        <v>0</v>
      </c>
    </row>
    <row r="182" spans="1:44" ht="22.5">
      <c r="A182" s="1" t="s">
        <v>1216</v>
      </c>
      <c r="B182" s="1" t="s">
        <v>937</v>
      </c>
      <c r="C182" s="2">
        <v>4000</v>
      </c>
      <c r="E182" s="2">
        <f t="shared" si="41"/>
        <v>4000</v>
      </c>
      <c r="F182" s="2">
        <v>4000</v>
      </c>
      <c r="H182" s="2">
        <f t="shared" si="42"/>
        <v>4000</v>
      </c>
      <c r="K182" s="13">
        <f t="shared" si="27"/>
        <v>0</v>
      </c>
      <c r="N182" s="13">
        <f t="shared" si="28"/>
        <v>0</v>
      </c>
      <c r="O182" s="2">
        <f>C182</f>
        <v>4000</v>
      </c>
      <c r="Q182" s="13">
        <f t="shared" si="29"/>
        <v>4000</v>
      </c>
      <c r="R182" s="2">
        <f>F182</f>
        <v>4000</v>
      </c>
      <c r="T182" s="13">
        <f t="shared" si="30"/>
        <v>4000</v>
      </c>
      <c r="W182" s="13">
        <f t="shared" si="31"/>
        <v>0</v>
      </c>
      <c r="Z182" s="13">
        <f t="shared" si="32"/>
        <v>0</v>
      </c>
      <c r="AC182" s="13">
        <f t="shared" si="33"/>
        <v>0</v>
      </c>
      <c r="AF182" s="13">
        <f t="shared" si="34"/>
        <v>0</v>
      </c>
      <c r="AI182" s="13">
        <f t="shared" si="35"/>
        <v>0</v>
      </c>
      <c r="AL182" s="13">
        <f t="shared" si="36"/>
        <v>0</v>
      </c>
      <c r="AO182" s="21">
        <f t="shared" si="37"/>
        <v>0</v>
      </c>
      <c r="AR182" s="21">
        <f t="shared" si="38"/>
        <v>0</v>
      </c>
    </row>
    <row r="183" spans="2:44" ht="22.5">
      <c r="B183" s="1" t="s">
        <v>938</v>
      </c>
      <c r="E183" s="2">
        <f t="shared" si="41"/>
        <v>0</v>
      </c>
      <c r="H183" s="2">
        <f t="shared" si="42"/>
        <v>0</v>
      </c>
      <c r="K183" s="13">
        <f t="shared" si="27"/>
        <v>0</v>
      </c>
      <c r="N183" s="13">
        <f t="shared" si="28"/>
        <v>0</v>
      </c>
      <c r="Q183" s="13">
        <f t="shared" si="29"/>
        <v>0</v>
      </c>
      <c r="T183" s="13">
        <f t="shared" si="30"/>
        <v>0</v>
      </c>
      <c r="W183" s="13">
        <f t="shared" si="31"/>
        <v>0</v>
      </c>
      <c r="Z183" s="13">
        <f t="shared" si="32"/>
        <v>0</v>
      </c>
      <c r="AC183" s="13">
        <f t="shared" si="33"/>
        <v>0</v>
      </c>
      <c r="AF183" s="13">
        <f t="shared" si="34"/>
        <v>0</v>
      </c>
      <c r="AI183" s="13">
        <f t="shared" si="35"/>
        <v>0</v>
      </c>
      <c r="AL183" s="13">
        <f t="shared" si="36"/>
        <v>0</v>
      </c>
      <c r="AO183" s="21">
        <f t="shared" si="37"/>
        <v>0</v>
      </c>
      <c r="AR183" s="21">
        <f t="shared" si="38"/>
        <v>0</v>
      </c>
    </row>
    <row r="184" spans="1:44" ht="22.5">
      <c r="A184" s="1" t="s">
        <v>1217</v>
      </c>
      <c r="B184" s="1" t="s">
        <v>937</v>
      </c>
      <c r="C184" s="2">
        <v>4000</v>
      </c>
      <c r="E184" s="2">
        <f t="shared" si="41"/>
        <v>4000</v>
      </c>
      <c r="F184" s="2">
        <v>4000</v>
      </c>
      <c r="H184" s="2">
        <f t="shared" si="42"/>
        <v>4000</v>
      </c>
      <c r="K184" s="13">
        <f t="shared" si="27"/>
        <v>0</v>
      </c>
      <c r="N184" s="13">
        <f t="shared" si="28"/>
        <v>0</v>
      </c>
      <c r="O184" s="2">
        <f>C184</f>
        <v>4000</v>
      </c>
      <c r="Q184" s="13">
        <f t="shared" si="29"/>
        <v>4000</v>
      </c>
      <c r="R184" s="2">
        <f>F184</f>
        <v>4000</v>
      </c>
      <c r="T184" s="13">
        <f t="shared" si="30"/>
        <v>4000</v>
      </c>
      <c r="W184" s="13">
        <f t="shared" si="31"/>
        <v>0</v>
      </c>
      <c r="Z184" s="13">
        <f t="shared" si="32"/>
        <v>0</v>
      </c>
      <c r="AC184" s="13">
        <f t="shared" si="33"/>
        <v>0</v>
      </c>
      <c r="AF184" s="13">
        <f t="shared" si="34"/>
        <v>0</v>
      </c>
      <c r="AI184" s="13">
        <f t="shared" si="35"/>
        <v>0</v>
      </c>
      <c r="AL184" s="13">
        <f t="shared" si="36"/>
        <v>0</v>
      </c>
      <c r="AO184" s="21">
        <f t="shared" si="37"/>
        <v>0</v>
      </c>
      <c r="AR184" s="21">
        <f t="shared" si="38"/>
        <v>0</v>
      </c>
    </row>
    <row r="185" spans="2:44" ht="22.5">
      <c r="B185" s="1" t="s">
        <v>939</v>
      </c>
      <c r="E185" s="2">
        <f t="shared" si="41"/>
        <v>0</v>
      </c>
      <c r="H185" s="2">
        <f t="shared" si="42"/>
        <v>0</v>
      </c>
      <c r="K185" s="13">
        <f t="shared" si="27"/>
        <v>0</v>
      </c>
      <c r="N185" s="13">
        <f t="shared" si="28"/>
        <v>0</v>
      </c>
      <c r="Q185" s="13">
        <f t="shared" si="29"/>
        <v>0</v>
      </c>
      <c r="T185" s="13">
        <f t="shared" si="30"/>
        <v>0</v>
      </c>
      <c r="W185" s="13">
        <f t="shared" si="31"/>
        <v>0</v>
      </c>
      <c r="Z185" s="13">
        <f t="shared" si="32"/>
        <v>0</v>
      </c>
      <c r="AC185" s="13">
        <f t="shared" si="33"/>
        <v>0</v>
      </c>
      <c r="AF185" s="13">
        <f t="shared" si="34"/>
        <v>0</v>
      </c>
      <c r="AI185" s="13">
        <f t="shared" si="35"/>
        <v>0</v>
      </c>
      <c r="AL185" s="13">
        <f t="shared" si="36"/>
        <v>0</v>
      </c>
      <c r="AO185" s="21">
        <f t="shared" si="37"/>
        <v>0</v>
      </c>
      <c r="AR185" s="21">
        <f t="shared" si="38"/>
        <v>0</v>
      </c>
    </row>
    <row r="186" spans="1:44" ht="22.5">
      <c r="A186" s="4" t="s">
        <v>1218</v>
      </c>
      <c r="B186" s="1" t="s">
        <v>940</v>
      </c>
      <c r="C186" s="2">
        <v>5000</v>
      </c>
      <c r="E186" s="2">
        <f t="shared" si="41"/>
        <v>5000</v>
      </c>
      <c r="F186" s="2">
        <v>4240</v>
      </c>
      <c r="H186" s="2">
        <f t="shared" si="42"/>
        <v>4240</v>
      </c>
      <c r="K186" s="13">
        <f t="shared" si="27"/>
        <v>0</v>
      </c>
      <c r="N186" s="13">
        <f t="shared" si="28"/>
        <v>0</v>
      </c>
      <c r="O186" s="2">
        <f>C186</f>
        <v>5000</v>
      </c>
      <c r="Q186" s="13">
        <f t="shared" si="29"/>
        <v>5000</v>
      </c>
      <c r="R186" s="2">
        <f>F186</f>
        <v>4240</v>
      </c>
      <c r="T186" s="13">
        <f t="shared" si="30"/>
        <v>4240</v>
      </c>
      <c r="W186" s="13">
        <f t="shared" si="31"/>
        <v>0</v>
      </c>
      <c r="Z186" s="13">
        <f t="shared" si="32"/>
        <v>0</v>
      </c>
      <c r="AC186" s="13">
        <f t="shared" si="33"/>
        <v>0</v>
      </c>
      <c r="AF186" s="13">
        <f t="shared" si="34"/>
        <v>0</v>
      </c>
      <c r="AI186" s="13">
        <f t="shared" si="35"/>
        <v>0</v>
      </c>
      <c r="AL186" s="13">
        <f t="shared" si="36"/>
        <v>0</v>
      </c>
      <c r="AO186" s="21">
        <f t="shared" si="37"/>
        <v>0</v>
      </c>
      <c r="AR186" s="21">
        <f t="shared" si="38"/>
        <v>0</v>
      </c>
    </row>
    <row r="187" spans="2:44" ht="22.5">
      <c r="B187" s="1" t="s">
        <v>941</v>
      </c>
      <c r="E187" s="2">
        <f t="shared" si="41"/>
        <v>0</v>
      </c>
      <c r="H187" s="2">
        <f t="shared" si="42"/>
        <v>0</v>
      </c>
      <c r="K187" s="13">
        <f t="shared" si="27"/>
        <v>0</v>
      </c>
      <c r="N187" s="13">
        <f t="shared" si="28"/>
        <v>0</v>
      </c>
      <c r="Q187" s="13">
        <f t="shared" si="29"/>
        <v>0</v>
      </c>
      <c r="T187" s="13">
        <f t="shared" si="30"/>
        <v>0</v>
      </c>
      <c r="W187" s="13">
        <f t="shared" si="31"/>
        <v>0</v>
      </c>
      <c r="Z187" s="13">
        <f t="shared" si="32"/>
        <v>0</v>
      </c>
      <c r="AC187" s="13">
        <f t="shared" si="33"/>
        <v>0</v>
      </c>
      <c r="AF187" s="13">
        <f t="shared" si="34"/>
        <v>0</v>
      </c>
      <c r="AI187" s="13">
        <f t="shared" si="35"/>
        <v>0</v>
      </c>
      <c r="AL187" s="13">
        <f t="shared" si="36"/>
        <v>0</v>
      </c>
      <c r="AO187" s="21">
        <f t="shared" si="37"/>
        <v>0</v>
      </c>
      <c r="AR187" s="21">
        <f t="shared" si="38"/>
        <v>0</v>
      </c>
    </row>
    <row r="188" spans="2:44" ht="22.5">
      <c r="B188" s="1" t="s">
        <v>942</v>
      </c>
      <c r="C188" s="2">
        <v>20000</v>
      </c>
      <c r="E188" s="2">
        <f t="shared" si="41"/>
        <v>20000</v>
      </c>
      <c r="H188" s="2">
        <f t="shared" si="42"/>
        <v>0</v>
      </c>
      <c r="K188" s="13">
        <f t="shared" si="27"/>
        <v>0</v>
      </c>
      <c r="N188" s="13">
        <f t="shared" si="28"/>
        <v>0</v>
      </c>
      <c r="O188" s="2">
        <f>C188</f>
        <v>20000</v>
      </c>
      <c r="Q188" s="13">
        <f t="shared" si="29"/>
        <v>20000</v>
      </c>
      <c r="T188" s="13">
        <f t="shared" si="30"/>
        <v>0</v>
      </c>
      <c r="W188" s="13">
        <f t="shared" si="31"/>
        <v>0</v>
      </c>
      <c r="Z188" s="13">
        <f t="shared" si="32"/>
        <v>0</v>
      </c>
      <c r="AC188" s="13">
        <f t="shared" si="33"/>
        <v>0</v>
      </c>
      <c r="AF188" s="13">
        <f t="shared" si="34"/>
        <v>0</v>
      </c>
      <c r="AI188" s="13">
        <f t="shared" si="35"/>
        <v>0</v>
      </c>
      <c r="AL188" s="13">
        <f t="shared" si="36"/>
        <v>0</v>
      </c>
      <c r="AO188" s="21">
        <f t="shared" si="37"/>
        <v>0</v>
      </c>
      <c r="AR188" s="21">
        <f t="shared" si="38"/>
        <v>0</v>
      </c>
    </row>
    <row r="189" spans="2:44" ht="22.5">
      <c r="B189" s="1" t="s">
        <v>943</v>
      </c>
      <c r="E189" s="2">
        <f t="shared" si="41"/>
        <v>0</v>
      </c>
      <c r="H189" s="2">
        <f t="shared" si="42"/>
        <v>0</v>
      </c>
      <c r="K189" s="13">
        <f t="shared" si="27"/>
        <v>0</v>
      </c>
      <c r="N189" s="13">
        <f t="shared" si="28"/>
        <v>0</v>
      </c>
      <c r="Q189" s="13">
        <f t="shared" si="29"/>
        <v>0</v>
      </c>
      <c r="T189" s="13">
        <f t="shared" si="30"/>
        <v>0</v>
      </c>
      <c r="W189" s="13">
        <f t="shared" si="31"/>
        <v>0</v>
      </c>
      <c r="Z189" s="13">
        <f t="shared" si="32"/>
        <v>0</v>
      </c>
      <c r="AC189" s="13">
        <f t="shared" si="33"/>
        <v>0</v>
      </c>
      <c r="AF189" s="13">
        <f t="shared" si="34"/>
        <v>0</v>
      </c>
      <c r="AI189" s="13">
        <f t="shared" si="35"/>
        <v>0</v>
      </c>
      <c r="AL189" s="13">
        <f t="shared" si="36"/>
        <v>0</v>
      </c>
      <c r="AO189" s="21">
        <f t="shared" si="37"/>
        <v>0</v>
      </c>
      <c r="AR189" s="21">
        <f t="shared" si="38"/>
        <v>0</v>
      </c>
    </row>
    <row r="190" spans="1:44" ht="22.5">
      <c r="A190" s="1" t="s">
        <v>1219</v>
      </c>
      <c r="B190" s="1" t="s">
        <v>944</v>
      </c>
      <c r="C190" s="2">
        <v>25360</v>
      </c>
      <c r="E190" s="2">
        <f t="shared" si="41"/>
        <v>25360</v>
      </c>
      <c r="F190" s="2">
        <v>18756</v>
      </c>
      <c r="H190" s="2">
        <f t="shared" si="42"/>
        <v>18756</v>
      </c>
      <c r="K190" s="13">
        <f t="shared" si="27"/>
        <v>0</v>
      </c>
      <c r="N190" s="13">
        <f t="shared" si="28"/>
        <v>0</v>
      </c>
      <c r="O190" s="2">
        <f>C190</f>
        <v>25360</v>
      </c>
      <c r="Q190" s="13">
        <f t="shared" si="29"/>
        <v>25360</v>
      </c>
      <c r="R190" s="2">
        <f>F190</f>
        <v>18756</v>
      </c>
      <c r="T190" s="13">
        <f t="shared" si="30"/>
        <v>18756</v>
      </c>
      <c r="W190" s="13">
        <f t="shared" si="31"/>
        <v>0</v>
      </c>
      <c r="Z190" s="13">
        <f t="shared" si="32"/>
        <v>0</v>
      </c>
      <c r="AC190" s="13">
        <f t="shared" si="33"/>
        <v>0</v>
      </c>
      <c r="AF190" s="13">
        <f t="shared" si="34"/>
        <v>0</v>
      </c>
      <c r="AI190" s="13">
        <f t="shared" si="35"/>
        <v>0</v>
      </c>
      <c r="AL190" s="13">
        <f t="shared" si="36"/>
        <v>0</v>
      </c>
      <c r="AO190" s="21">
        <f t="shared" si="37"/>
        <v>0</v>
      </c>
      <c r="AR190" s="21">
        <f t="shared" si="38"/>
        <v>0</v>
      </c>
    </row>
    <row r="191" spans="2:44" ht="22.5">
      <c r="B191" s="1" t="s">
        <v>385</v>
      </c>
      <c r="E191" s="2">
        <f t="shared" si="41"/>
        <v>0</v>
      </c>
      <c r="H191" s="2">
        <f t="shared" si="42"/>
        <v>0</v>
      </c>
      <c r="K191" s="13">
        <f t="shared" si="27"/>
        <v>0</v>
      </c>
      <c r="N191" s="13">
        <f t="shared" si="28"/>
        <v>0</v>
      </c>
      <c r="Q191" s="13">
        <f t="shared" si="29"/>
        <v>0</v>
      </c>
      <c r="T191" s="13">
        <f t="shared" si="30"/>
        <v>0</v>
      </c>
      <c r="W191" s="13">
        <f t="shared" si="31"/>
        <v>0</v>
      </c>
      <c r="Z191" s="13">
        <f t="shared" si="32"/>
        <v>0</v>
      </c>
      <c r="AC191" s="13">
        <f t="shared" si="33"/>
        <v>0</v>
      </c>
      <c r="AF191" s="13">
        <f t="shared" si="34"/>
        <v>0</v>
      </c>
      <c r="AI191" s="13">
        <f t="shared" si="35"/>
        <v>0</v>
      </c>
      <c r="AL191" s="13">
        <f t="shared" si="36"/>
        <v>0</v>
      </c>
      <c r="AO191" s="21">
        <f t="shared" si="37"/>
        <v>0</v>
      </c>
      <c r="AR191" s="21">
        <f t="shared" si="38"/>
        <v>0</v>
      </c>
    </row>
    <row r="192" spans="1:44" ht="22.5">
      <c r="A192" s="1" t="s">
        <v>1220</v>
      </c>
      <c r="B192" s="1" t="s">
        <v>945</v>
      </c>
      <c r="C192" s="2">
        <v>4000</v>
      </c>
      <c r="E192" s="2">
        <f t="shared" si="41"/>
        <v>4000</v>
      </c>
      <c r="H192" s="2">
        <f t="shared" si="42"/>
        <v>0</v>
      </c>
      <c r="K192" s="13">
        <f t="shared" si="27"/>
        <v>0</v>
      </c>
      <c r="N192" s="13">
        <f t="shared" si="28"/>
        <v>0</v>
      </c>
      <c r="O192" s="2">
        <f>C192</f>
        <v>4000</v>
      </c>
      <c r="Q192" s="13">
        <f t="shared" si="29"/>
        <v>4000</v>
      </c>
      <c r="T192" s="13">
        <f t="shared" si="30"/>
        <v>0</v>
      </c>
      <c r="W192" s="13">
        <f t="shared" si="31"/>
        <v>0</v>
      </c>
      <c r="Z192" s="13">
        <f t="shared" si="32"/>
        <v>0</v>
      </c>
      <c r="AC192" s="13">
        <f t="shared" si="33"/>
        <v>0</v>
      </c>
      <c r="AF192" s="13">
        <f t="shared" si="34"/>
        <v>0</v>
      </c>
      <c r="AI192" s="13">
        <f t="shared" si="35"/>
        <v>0</v>
      </c>
      <c r="AL192" s="13">
        <f t="shared" si="36"/>
        <v>0</v>
      </c>
      <c r="AO192" s="21">
        <f t="shared" si="37"/>
        <v>0</v>
      </c>
      <c r="AR192" s="21">
        <f t="shared" si="38"/>
        <v>0</v>
      </c>
    </row>
    <row r="193" spans="2:44" ht="22.5">
      <c r="B193" s="1" t="s">
        <v>946</v>
      </c>
      <c r="E193" s="2">
        <f t="shared" si="41"/>
        <v>0</v>
      </c>
      <c r="H193" s="2">
        <f t="shared" si="42"/>
        <v>0</v>
      </c>
      <c r="K193" s="13">
        <f t="shared" si="27"/>
        <v>0</v>
      </c>
      <c r="N193" s="13">
        <f t="shared" si="28"/>
        <v>0</v>
      </c>
      <c r="Q193" s="13">
        <f t="shared" si="29"/>
        <v>0</v>
      </c>
      <c r="T193" s="13">
        <f t="shared" si="30"/>
        <v>0</v>
      </c>
      <c r="W193" s="13">
        <f t="shared" si="31"/>
        <v>0</v>
      </c>
      <c r="Z193" s="13">
        <f t="shared" si="32"/>
        <v>0</v>
      </c>
      <c r="AC193" s="13">
        <f t="shared" si="33"/>
        <v>0</v>
      </c>
      <c r="AF193" s="13">
        <f t="shared" si="34"/>
        <v>0</v>
      </c>
      <c r="AI193" s="13">
        <f t="shared" si="35"/>
        <v>0</v>
      </c>
      <c r="AL193" s="13">
        <f t="shared" si="36"/>
        <v>0</v>
      </c>
      <c r="AO193" s="21">
        <f t="shared" si="37"/>
        <v>0</v>
      </c>
      <c r="AR193" s="21">
        <f t="shared" si="38"/>
        <v>0</v>
      </c>
    </row>
    <row r="194" spans="2:44" ht="22.5">
      <c r="B194" s="1" t="s">
        <v>947</v>
      </c>
      <c r="E194" s="2">
        <f t="shared" si="41"/>
        <v>0</v>
      </c>
      <c r="H194" s="2">
        <f t="shared" si="42"/>
        <v>0</v>
      </c>
      <c r="K194" s="13">
        <f t="shared" si="27"/>
        <v>0</v>
      </c>
      <c r="N194" s="13">
        <f t="shared" si="28"/>
        <v>0</v>
      </c>
      <c r="Q194" s="13">
        <f t="shared" si="29"/>
        <v>0</v>
      </c>
      <c r="T194" s="13">
        <f t="shared" si="30"/>
        <v>0</v>
      </c>
      <c r="W194" s="13">
        <f t="shared" si="31"/>
        <v>0</v>
      </c>
      <c r="Z194" s="13">
        <f t="shared" si="32"/>
        <v>0</v>
      </c>
      <c r="AC194" s="13">
        <f t="shared" si="33"/>
        <v>0</v>
      </c>
      <c r="AF194" s="13">
        <f t="shared" si="34"/>
        <v>0</v>
      </c>
      <c r="AI194" s="13">
        <f t="shared" si="35"/>
        <v>0</v>
      </c>
      <c r="AL194" s="13">
        <f t="shared" si="36"/>
        <v>0</v>
      </c>
      <c r="AO194" s="21">
        <f t="shared" si="37"/>
        <v>0</v>
      </c>
      <c r="AR194" s="21">
        <f t="shared" si="38"/>
        <v>0</v>
      </c>
    </row>
    <row r="195" spans="1:44" ht="22.5">
      <c r="A195" s="1" t="s">
        <v>1221</v>
      </c>
      <c r="B195" s="1" t="s">
        <v>948</v>
      </c>
      <c r="D195" s="2">
        <v>1097875</v>
      </c>
      <c r="E195" s="2">
        <f t="shared" si="41"/>
        <v>1097875</v>
      </c>
      <c r="G195" s="2">
        <v>735600</v>
      </c>
      <c r="H195" s="2">
        <f t="shared" si="42"/>
        <v>735600</v>
      </c>
      <c r="K195" s="13">
        <f t="shared" si="27"/>
        <v>0</v>
      </c>
      <c r="N195" s="13">
        <f t="shared" si="28"/>
        <v>0</v>
      </c>
      <c r="Q195" s="13">
        <f t="shared" si="29"/>
        <v>0</v>
      </c>
      <c r="T195" s="13">
        <f t="shared" si="30"/>
        <v>0</v>
      </c>
      <c r="W195" s="13">
        <f t="shared" si="31"/>
        <v>0</v>
      </c>
      <c r="Z195" s="13">
        <f t="shared" si="32"/>
        <v>0</v>
      </c>
      <c r="AB195" s="2">
        <f>D195</f>
        <v>1097875</v>
      </c>
      <c r="AC195" s="13">
        <f t="shared" si="33"/>
        <v>1097875</v>
      </c>
      <c r="AE195" s="2">
        <f>G195</f>
        <v>735600</v>
      </c>
      <c r="AF195" s="13">
        <f t="shared" si="34"/>
        <v>735600</v>
      </c>
      <c r="AI195" s="13">
        <f t="shared" si="35"/>
        <v>0</v>
      </c>
      <c r="AL195" s="13">
        <f t="shared" si="36"/>
        <v>0</v>
      </c>
      <c r="AO195" s="21">
        <f t="shared" si="37"/>
        <v>0</v>
      </c>
      <c r="AR195" s="21">
        <f t="shared" si="38"/>
        <v>0</v>
      </c>
    </row>
    <row r="196" spans="2:44" ht="22.5">
      <c r="B196" s="1" t="s">
        <v>949</v>
      </c>
      <c r="E196" s="2">
        <f t="shared" si="41"/>
        <v>0</v>
      </c>
      <c r="H196" s="2">
        <f t="shared" si="42"/>
        <v>0</v>
      </c>
      <c r="K196" s="13">
        <f t="shared" si="27"/>
        <v>0</v>
      </c>
      <c r="N196" s="13">
        <f t="shared" si="28"/>
        <v>0</v>
      </c>
      <c r="Q196" s="13">
        <f t="shared" si="29"/>
        <v>0</v>
      </c>
      <c r="T196" s="13">
        <f t="shared" si="30"/>
        <v>0</v>
      </c>
      <c r="W196" s="13">
        <f t="shared" si="31"/>
        <v>0</v>
      </c>
      <c r="Z196" s="13">
        <f t="shared" si="32"/>
        <v>0</v>
      </c>
      <c r="AC196" s="13">
        <f t="shared" si="33"/>
        <v>0</v>
      </c>
      <c r="AF196" s="13">
        <f t="shared" si="34"/>
        <v>0</v>
      </c>
      <c r="AI196" s="13">
        <f t="shared" si="35"/>
        <v>0</v>
      </c>
      <c r="AL196" s="13">
        <f t="shared" si="36"/>
        <v>0</v>
      </c>
      <c r="AO196" s="21">
        <f t="shared" si="37"/>
        <v>0</v>
      </c>
      <c r="AR196" s="21">
        <f t="shared" si="38"/>
        <v>0</v>
      </c>
    </row>
    <row r="197" spans="2:44" ht="22.5">
      <c r="B197" s="1" t="s">
        <v>399</v>
      </c>
      <c r="E197" s="2">
        <f t="shared" si="41"/>
        <v>0</v>
      </c>
      <c r="H197" s="2">
        <f t="shared" si="42"/>
        <v>0</v>
      </c>
      <c r="K197" s="13">
        <f t="shared" si="27"/>
        <v>0</v>
      </c>
      <c r="N197" s="13">
        <f t="shared" si="28"/>
        <v>0</v>
      </c>
      <c r="Q197" s="13">
        <f t="shared" si="29"/>
        <v>0</v>
      </c>
      <c r="T197" s="13">
        <f t="shared" si="30"/>
        <v>0</v>
      </c>
      <c r="W197" s="13">
        <f t="shared" si="31"/>
        <v>0</v>
      </c>
      <c r="Z197" s="13">
        <f t="shared" si="32"/>
        <v>0</v>
      </c>
      <c r="AC197" s="13">
        <f t="shared" si="33"/>
        <v>0</v>
      </c>
      <c r="AF197" s="13">
        <f t="shared" si="34"/>
        <v>0</v>
      </c>
      <c r="AI197" s="13">
        <f t="shared" si="35"/>
        <v>0</v>
      </c>
      <c r="AL197" s="13">
        <f t="shared" si="36"/>
        <v>0</v>
      </c>
      <c r="AO197" s="21">
        <f t="shared" si="37"/>
        <v>0</v>
      </c>
      <c r="AR197" s="21">
        <f t="shared" si="38"/>
        <v>0</v>
      </c>
    </row>
    <row r="198" spans="1:44" ht="22.5">
      <c r="A198" s="1" t="s">
        <v>1222</v>
      </c>
      <c r="B198" s="1" t="s">
        <v>950</v>
      </c>
      <c r="C198" s="2">
        <v>2000</v>
      </c>
      <c r="E198" s="2">
        <f t="shared" si="41"/>
        <v>2000</v>
      </c>
      <c r="F198" s="2">
        <v>2000</v>
      </c>
      <c r="H198" s="2">
        <f t="shared" si="42"/>
        <v>2000</v>
      </c>
      <c r="K198" s="13">
        <f t="shared" si="27"/>
        <v>0</v>
      </c>
      <c r="N198" s="13">
        <f t="shared" si="28"/>
        <v>0</v>
      </c>
      <c r="Q198" s="13">
        <f t="shared" si="29"/>
        <v>0</v>
      </c>
      <c r="T198" s="13">
        <f t="shared" si="30"/>
        <v>0</v>
      </c>
      <c r="W198" s="13">
        <f t="shared" si="31"/>
        <v>0</v>
      </c>
      <c r="Z198" s="13">
        <f t="shared" si="32"/>
        <v>0</v>
      </c>
      <c r="AA198" s="2">
        <f>C198</f>
        <v>2000</v>
      </c>
      <c r="AC198" s="13">
        <f t="shared" si="33"/>
        <v>2000</v>
      </c>
      <c r="AD198" s="2">
        <f>F198</f>
        <v>2000</v>
      </c>
      <c r="AF198" s="13">
        <f t="shared" si="34"/>
        <v>2000</v>
      </c>
      <c r="AI198" s="13">
        <f t="shared" si="35"/>
        <v>0</v>
      </c>
      <c r="AL198" s="13">
        <f t="shared" si="36"/>
        <v>0</v>
      </c>
      <c r="AO198" s="21">
        <f t="shared" si="37"/>
        <v>0</v>
      </c>
      <c r="AR198" s="21">
        <f t="shared" si="38"/>
        <v>0</v>
      </c>
    </row>
    <row r="199" spans="2:44" ht="22.5">
      <c r="B199" s="1" t="s">
        <v>951</v>
      </c>
      <c r="E199" s="2">
        <f t="shared" si="41"/>
        <v>0</v>
      </c>
      <c r="H199" s="2">
        <f t="shared" si="42"/>
        <v>0</v>
      </c>
      <c r="K199" s="13">
        <f aca="true" t="shared" si="43" ref="K199:K262">SUM(I199:J199)</f>
        <v>0</v>
      </c>
      <c r="N199" s="13">
        <f aca="true" t="shared" si="44" ref="N199:N262">SUM(L199:M199)</f>
        <v>0</v>
      </c>
      <c r="Q199" s="13">
        <f aca="true" t="shared" si="45" ref="Q199:Q262">SUM(O199:P199)</f>
        <v>0</v>
      </c>
      <c r="T199" s="13">
        <f aca="true" t="shared" si="46" ref="T199:T262">SUM(R199:S199)</f>
        <v>0</v>
      </c>
      <c r="W199" s="13">
        <f aca="true" t="shared" si="47" ref="W199:W262">SUM(U199:V199)</f>
        <v>0</v>
      </c>
      <c r="Z199" s="13">
        <f aca="true" t="shared" si="48" ref="Z199:Z262">SUM(X199:Y199)</f>
        <v>0</v>
      </c>
      <c r="AC199" s="13">
        <f aca="true" t="shared" si="49" ref="AC199:AC262">SUM(AA199:AB199)</f>
        <v>0</v>
      </c>
      <c r="AF199" s="13">
        <f aca="true" t="shared" si="50" ref="AF199:AF262">SUM(AD199:AE199)</f>
        <v>0</v>
      </c>
      <c r="AI199" s="13">
        <f aca="true" t="shared" si="51" ref="AI199:AI262">SUM(AG199:AH199)</f>
        <v>0</v>
      </c>
      <c r="AL199" s="13">
        <f aca="true" t="shared" si="52" ref="AL199:AL262">SUM(AJ199:AK199)</f>
        <v>0</v>
      </c>
      <c r="AO199" s="21">
        <f aca="true" t="shared" si="53" ref="AO199:AO262">SUM(AM199:AN199)</f>
        <v>0</v>
      </c>
      <c r="AR199" s="21">
        <f aca="true" t="shared" si="54" ref="AR199:AR262">SUM(AP199:AQ199)</f>
        <v>0</v>
      </c>
    </row>
    <row r="200" spans="1:44" ht="22.5">
      <c r="A200" s="1" t="s">
        <v>1223</v>
      </c>
      <c r="B200" s="1" t="s">
        <v>952</v>
      </c>
      <c r="C200" s="2">
        <v>4000</v>
      </c>
      <c r="E200" s="2">
        <f t="shared" si="41"/>
        <v>4000</v>
      </c>
      <c r="F200" s="2">
        <v>231</v>
      </c>
      <c r="H200" s="2">
        <f t="shared" si="42"/>
        <v>231</v>
      </c>
      <c r="K200" s="13">
        <f t="shared" si="43"/>
        <v>0</v>
      </c>
      <c r="N200" s="13">
        <f t="shared" si="44"/>
        <v>0</v>
      </c>
      <c r="O200" s="2">
        <f>C200</f>
        <v>4000</v>
      </c>
      <c r="Q200" s="13">
        <f t="shared" si="45"/>
        <v>4000</v>
      </c>
      <c r="R200" s="2">
        <f>F200</f>
        <v>231</v>
      </c>
      <c r="T200" s="13">
        <f t="shared" si="46"/>
        <v>231</v>
      </c>
      <c r="W200" s="13">
        <f t="shared" si="47"/>
        <v>0</v>
      </c>
      <c r="Z200" s="13">
        <f t="shared" si="48"/>
        <v>0</v>
      </c>
      <c r="AC200" s="13">
        <f t="shared" si="49"/>
        <v>0</v>
      </c>
      <c r="AF200" s="13">
        <f t="shared" si="50"/>
        <v>0</v>
      </c>
      <c r="AI200" s="13">
        <f t="shared" si="51"/>
        <v>0</v>
      </c>
      <c r="AL200" s="13">
        <f t="shared" si="52"/>
        <v>0</v>
      </c>
      <c r="AO200" s="21">
        <f t="shared" si="53"/>
        <v>0</v>
      </c>
      <c r="AR200" s="21">
        <f t="shared" si="54"/>
        <v>0</v>
      </c>
    </row>
    <row r="201" spans="2:44" ht="22.5">
      <c r="B201" s="1" t="s">
        <v>953</v>
      </c>
      <c r="E201" s="2">
        <f t="shared" si="41"/>
        <v>0</v>
      </c>
      <c r="H201" s="2">
        <f t="shared" si="42"/>
        <v>0</v>
      </c>
      <c r="K201" s="13">
        <f t="shared" si="43"/>
        <v>0</v>
      </c>
      <c r="N201" s="13">
        <f t="shared" si="44"/>
        <v>0</v>
      </c>
      <c r="Q201" s="13">
        <f t="shared" si="45"/>
        <v>0</v>
      </c>
      <c r="T201" s="13">
        <f t="shared" si="46"/>
        <v>0</v>
      </c>
      <c r="W201" s="13">
        <f t="shared" si="47"/>
        <v>0</v>
      </c>
      <c r="Z201" s="13">
        <f t="shared" si="48"/>
        <v>0</v>
      </c>
      <c r="AC201" s="13">
        <f t="shared" si="49"/>
        <v>0</v>
      </c>
      <c r="AF201" s="13">
        <f t="shared" si="50"/>
        <v>0</v>
      </c>
      <c r="AI201" s="13">
        <f t="shared" si="51"/>
        <v>0</v>
      </c>
      <c r="AL201" s="13">
        <f t="shared" si="52"/>
        <v>0</v>
      </c>
      <c r="AO201" s="21">
        <f t="shared" si="53"/>
        <v>0</v>
      </c>
      <c r="AR201" s="21">
        <f t="shared" si="54"/>
        <v>0</v>
      </c>
    </row>
    <row r="202" spans="2:44" ht="22.5">
      <c r="B202" s="1" t="s">
        <v>954</v>
      </c>
      <c r="E202" s="2">
        <f t="shared" si="41"/>
        <v>0</v>
      </c>
      <c r="H202" s="2">
        <f t="shared" si="42"/>
        <v>0</v>
      </c>
      <c r="K202" s="13">
        <f t="shared" si="43"/>
        <v>0</v>
      </c>
      <c r="N202" s="13">
        <f t="shared" si="44"/>
        <v>0</v>
      </c>
      <c r="Q202" s="13">
        <f t="shared" si="45"/>
        <v>0</v>
      </c>
      <c r="T202" s="13">
        <f t="shared" si="46"/>
        <v>0</v>
      </c>
      <c r="W202" s="13">
        <f t="shared" si="47"/>
        <v>0</v>
      </c>
      <c r="Z202" s="13">
        <f t="shared" si="48"/>
        <v>0</v>
      </c>
      <c r="AC202" s="13">
        <f t="shared" si="49"/>
        <v>0</v>
      </c>
      <c r="AF202" s="13">
        <f t="shared" si="50"/>
        <v>0</v>
      </c>
      <c r="AI202" s="13">
        <f t="shared" si="51"/>
        <v>0</v>
      </c>
      <c r="AL202" s="13">
        <f t="shared" si="52"/>
        <v>0</v>
      </c>
      <c r="AO202" s="21">
        <f t="shared" si="53"/>
        <v>0</v>
      </c>
      <c r="AR202" s="21">
        <f t="shared" si="54"/>
        <v>0</v>
      </c>
    </row>
    <row r="203" spans="1:44" ht="22.5">
      <c r="A203" s="1" t="s">
        <v>1224</v>
      </c>
      <c r="B203" s="1" t="s">
        <v>955</v>
      </c>
      <c r="C203" s="2">
        <v>4000</v>
      </c>
      <c r="E203" s="2">
        <f t="shared" si="41"/>
        <v>4000</v>
      </c>
      <c r="F203" s="2">
        <v>3510</v>
      </c>
      <c r="H203" s="2">
        <f t="shared" si="42"/>
        <v>3510</v>
      </c>
      <c r="K203" s="13">
        <f t="shared" si="43"/>
        <v>0</v>
      </c>
      <c r="N203" s="13">
        <f t="shared" si="44"/>
        <v>0</v>
      </c>
      <c r="O203" s="2">
        <f>C203</f>
        <v>4000</v>
      </c>
      <c r="Q203" s="13">
        <f t="shared" si="45"/>
        <v>4000</v>
      </c>
      <c r="R203" s="2">
        <f>F203</f>
        <v>3510</v>
      </c>
      <c r="T203" s="13">
        <f t="shared" si="46"/>
        <v>3510</v>
      </c>
      <c r="W203" s="13">
        <f t="shared" si="47"/>
        <v>0</v>
      </c>
      <c r="Z203" s="13">
        <f t="shared" si="48"/>
        <v>0</v>
      </c>
      <c r="AC203" s="13">
        <f t="shared" si="49"/>
        <v>0</v>
      </c>
      <c r="AF203" s="13">
        <f t="shared" si="50"/>
        <v>0</v>
      </c>
      <c r="AI203" s="13">
        <f t="shared" si="51"/>
        <v>0</v>
      </c>
      <c r="AL203" s="13">
        <f t="shared" si="52"/>
        <v>0</v>
      </c>
      <c r="AO203" s="21">
        <f t="shared" si="53"/>
        <v>0</v>
      </c>
      <c r="AR203" s="21">
        <f t="shared" si="54"/>
        <v>0</v>
      </c>
    </row>
    <row r="204" spans="2:44" ht="22.5">
      <c r="B204" s="1" t="s">
        <v>956</v>
      </c>
      <c r="E204" s="2">
        <f t="shared" si="41"/>
        <v>0</v>
      </c>
      <c r="H204" s="2">
        <f t="shared" si="42"/>
        <v>0</v>
      </c>
      <c r="K204" s="13">
        <f t="shared" si="43"/>
        <v>0</v>
      </c>
      <c r="N204" s="13">
        <f t="shared" si="44"/>
        <v>0</v>
      </c>
      <c r="Q204" s="13">
        <f t="shared" si="45"/>
        <v>0</v>
      </c>
      <c r="T204" s="13">
        <f t="shared" si="46"/>
        <v>0</v>
      </c>
      <c r="W204" s="13">
        <f t="shared" si="47"/>
        <v>0</v>
      </c>
      <c r="Z204" s="13">
        <f t="shared" si="48"/>
        <v>0</v>
      </c>
      <c r="AC204" s="13">
        <f t="shared" si="49"/>
        <v>0</v>
      </c>
      <c r="AF204" s="13">
        <f t="shared" si="50"/>
        <v>0</v>
      </c>
      <c r="AI204" s="13">
        <f t="shared" si="51"/>
        <v>0</v>
      </c>
      <c r="AL204" s="13">
        <f t="shared" si="52"/>
        <v>0</v>
      </c>
      <c r="AO204" s="21">
        <f t="shared" si="53"/>
        <v>0</v>
      </c>
      <c r="AR204" s="21">
        <f t="shared" si="54"/>
        <v>0</v>
      </c>
    </row>
    <row r="205" spans="2:44" ht="22.5">
      <c r="B205" s="1" t="s">
        <v>957</v>
      </c>
      <c r="E205" s="2">
        <f t="shared" si="41"/>
        <v>0</v>
      </c>
      <c r="H205" s="2">
        <f t="shared" si="42"/>
        <v>0</v>
      </c>
      <c r="K205" s="13">
        <f t="shared" si="43"/>
        <v>0</v>
      </c>
      <c r="N205" s="13">
        <f t="shared" si="44"/>
        <v>0</v>
      </c>
      <c r="Q205" s="13">
        <f t="shared" si="45"/>
        <v>0</v>
      </c>
      <c r="T205" s="13">
        <f t="shared" si="46"/>
        <v>0</v>
      </c>
      <c r="W205" s="13">
        <f t="shared" si="47"/>
        <v>0</v>
      </c>
      <c r="Z205" s="13">
        <f t="shared" si="48"/>
        <v>0</v>
      </c>
      <c r="AC205" s="13">
        <f t="shared" si="49"/>
        <v>0</v>
      </c>
      <c r="AF205" s="13">
        <f t="shared" si="50"/>
        <v>0</v>
      </c>
      <c r="AI205" s="13">
        <f t="shared" si="51"/>
        <v>0</v>
      </c>
      <c r="AL205" s="13">
        <f t="shared" si="52"/>
        <v>0</v>
      </c>
      <c r="AO205" s="21">
        <f t="shared" si="53"/>
        <v>0</v>
      </c>
      <c r="AR205" s="21">
        <f t="shared" si="54"/>
        <v>0</v>
      </c>
    </row>
    <row r="206" spans="1:44" ht="22.5">
      <c r="A206" s="1" t="s">
        <v>1225</v>
      </c>
      <c r="B206" s="1" t="s">
        <v>958</v>
      </c>
      <c r="C206" s="2">
        <v>3000</v>
      </c>
      <c r="E206" s="2">
        <f t="shared" si="41"/>
        <v>3000</v>
      </c>
      <c r="F206" s="2">
        <v>1050</v>
      </c>
      <c r="H206" s="2">
        <f t="shared" si="42"/>
        <v>1050</v>
      </c>
      <c r="K206" s="13">
        <f t="shared" si="43"/>
        <v>0</v>
      </c>
      <c r="N206" s="13">
        <f t="shared" si="44"/>
        <v>0</v>
      </c>
      <c r="Q206" s="13">
        <f t="shared" si="45"/>
        <v>0</v>
      </c>
      <c r="T206" s="13">
        <f t="shared" si="46"/>
        <v>0</v>
      </c>
      <c r="W206" s="13">
        <f t="shared" si="47"/>
        <v>0</v>
      </c>
      <c r="Z206" s="13">
        <f t="shared" si="48"/>
        <v>0</v>
      </c>
      <c r="AA206" s="2">
        <f>C206</f>
        <v>3000</v>
      </c>
      <c r="AC206" s="13">
        <f t="shared" si="49"/>
        <v>3000</v>
      </c>
      <c r="AD206" s="2">
        <f>F206</f>
        <v>1050</v>
      </c>
      <c r="AF206" s="13">
        <f t="shared" si="50"/>
        <v>1050</v>
      </c>
      <c r="AI206" s="13">
        <f t="shared" si="51"/>
        <v>0</v>
      </c>
      <c r="AL206" s="13">
        <f t="shared" si="52"/>
        <v>0</v>
      </c>
      <c r="AO206" s="21">
        <f t="shared" si="53"/>
        <v>0</v>
      </c>
      <c r="AR206" s="21">
        <f t="shared" si="54"/>
        <v>0</v>
      </c>
    </row>
    <row r="207" spans="2:44" ht="22.5">
      <c r="B207" s="1" t="s">
        <v>959</v>
      </c>
      <c r="E207" s="2">
        <f t="shared" si="41"/>
        <v>0</v>
      </c>
      <c r="H207" s="2">
        <f t="shared" si="42"/>
        <v>0</v>
      </c>
      <c r="K207" s="13">
        <f t="shared" si="43"/>
        <v>0</v>
      </c>
      <c r="N207" s="13">
        <f t="shared" si="44"/>
        <v>0</v>
      </c>
      <c r="Q207" s="13">
        <f t="shared" si="45"/>
        <v>0</v>
      </c>
      <c r="T207" s="13">
        <f t="shared" si="46"/>
        <v>0</v>
      </c>
      <c r="W207" s="13">
        <f t="shared" si="47"/>
        <v>0</v>
      </c>
      <c r="Z207" s="13">
        <f t="shared" si="48"/>
        <v>0</v>
      </c>
      <c r="AC207" s="13">
        <f t="shared" si="49"/>
        <v>0</v>
      </c>
      <c r="AF207" s="13">
        <f t="shared" si="50"/>
        <v>0</v>
      </c>
      <c r="AI207" s="13">
        <f t="shared" si="51"/>
        <v>0</v>
      </c>
      <c r="AL207" s="13">
        <f t="shared" si="52"/>
        <v>0</v>
      </c>
      <c r="AO207" s="21">
        <f t="shared" si="53"/>
        <v>0</v>
      </c>
      <c r="AR207" s="21">
        <f t="shared" si="54"/>
        <v>0</v>
      </c>
    </row>
    <row r="208" spans="2:44" ht="22.5">
      <c r="B208" s="1" t="s">
        <v>960</v>
      </c>
      <c r="E208" s="2">
        <f t="shared" si="41"/>
        <v>0</v>
      </c>
      <c r="H208" s="2">
        <f t="shared" si="42"/>
        <v>0</v>
      </c>
      <c r="K208" s="13">
        <f t="shared" si="43"/>
        <v>0</v>
      </c>
      <c r="N208" s="13">
        <f t="shared" si="44"/>
        <v>0</v>
      </c>
      <c r="Q208" s="13">
        <f t="shared" si="45"/>
        <v>0</v>
      </c>
      <c r="T208" s="13">
        <f t="shared" si="46"/>
        <v>0</v>
      </c>
      <c r="W208" s="13">
        <f t="shared" si="47"/>
        <v>0</v>
      </c>
      <c r="Z208" s="13">
        <f t="shared" si="48"/>
        <v>0</v>
      </c>
      <c r="AC208" s="13">
        <f t="shared" si="49"/>
        <v>0</v>
      </c>
      <c r="AF208" s="13">
        <f t="shared" si="50"/>
        <v>0</v>
      </c>
      <c r="AI208" s="13">
        <f t="shared" si="51"/>
        <v>0</v>
      </c>
      <c r="AL208" s="13">
        <f t="shared" si="52"/>
        <v>0</v>
      </c>
      <c r="AO208" s="21">
        <f t="shared" si="53"/>
        <v>0</v>
      </c>
      <c r="AR208" s="21">
        <f t="shared" si="54"/>
        <v>0</v>
      </c>
    </row>
    <row r="209" spans="1:44" ht="45">
      <c r="A209" s="1" t="s">
        <v>961</v>
      </c>
      <c r="B209" s="3" t="s">
        <v>962</v>
      </c>
      <c r="C209" s="2">
        <v>5000</v>
      </c>
      <c r="D209" s="2">
        <v>28736</v>
      </c>
      <c r="E209" s="2">
        <f t="shared" si="41"/>
        <v>33736</v>
      </c>
      <c r="G209" s="2">
        <v>28736</v>
      </c>
      <c r="H209" s="2">
        <f t="shared" si="42"/>
        <v>28736</v>
      </c>
      <c r="K209" s="13">
        <f t="shared" si="43"/>
        <v>0</v>
      </c>
      <c r="N209" s="13">
        <f t="shared" si="44"/>
        <v>0</v>
      </c>
      <c r="O209" s="2">
        <f aca="true" t="shared" si="55" ref="O209:O217">C209</f>
        <v>5000</v>
      </c>
      <c r="P209" s="2">
        <f aca="true" t="shared" si="56" ref="P209:P217">D209</f>
        <v>28736</v>
      </c>
      <c r="Q209" s="13">
        <f t="shared" si="45"/>
        <v>33736</v>
      </c>
      <c r="S209" s="2">
        <f aca="true" t="shared" si="57" ref="S209:S217">G209</f>
        <v>28736</v>
      </c>
      <c r="T209" s="13">
        <f t="shared" si="46"/>
        <v>28736</v>
      </c>
      <c r="W209" s="13">
        <f t="shared" si="47"/>
        <v>0</v>
      </c>
      <c r="Z209" s="13">
        <f t="shared" si="48"/>
        <v>0</v>
      </c>
      <c r="AC209" s="13">
        <f t="shared" si="49"/>
        <v>0</v>
      </c>
      <c r="AF209" s="13">
        <f t="shared" si="50"/>
        <v>0</v>
      </c>
      <c r="AI209" s="13">
        <f t="shared" si="51"/>
        <v>0</v>
      </c>
      <c r="AL209" s="13">
        <f t="shared" si="52"/>
        <v>0</v>
      </c>
      <c r="AO209" s="21">
        <f t="shared" si="53"/>
        <v>0</v>
      </c>
      <c r="AR209" s="21">
        <f t="shared" si="54"/>
        <v>0</v>
      </c>
    </row>
    <row r="210" spans="1:44" ht="45">
      <c r="A210" s="1" t="s">
        <v>963</v>
      </c>
      <c r="B210" s="3" t="s">
        <v>964</v>
      </c>
      <c r="C210" s="2">
        <v>5000</v>
      </c>
      <c r="D210" s="2">
        <v>28736</v>
      </c>
      <c r="E210" s="2">
        <f t="shared" si="41"/>
        <v>33736</v>
      </c>
      <c r="G210" s="2">
        <v>28736</v>
      </c>
      <c r="H210" s="2">
        <f t="shared" si="42"/>
        <v>28736</v>
      </c>
      <c r="K210" s="13">
        <f t="shared" si="43"/>
        <v>0</v>
      </c>
      <c r="N210" s="13">
        <f t="shared" si="44"/>
        <v>0</v>
      </c>
      <c r="O210" s="2">
        <f t="shared" si="55"/>
        <v>5000</v>
      </c>
      <c r="P210" s="2">
        <f t="shared" si="56"/>
        <v>28736</v>
      </c>
      <c r="Q210" s="13">
        <f t="shared" si="45"/>
        <v>33736</v>
      </c>
      <c r="S210" s="2">
        <f t="shared" si="57"/>
        <v>28736</v>
      </c>
      <c r="T210" s="13">
        <f t="shared" si="46"/>
        <v>28736</v>
      </c>
      <c r="W210" s="13">
        <f t="shared" si="47"/>
        <v>0</v>
      </c>
      <c r="Z210" s="13">
        <f t="shared" si="48"/>
        <v>0</v>
      </c>
      <c r="AC210" s="13">
        <f t="shared" si="49"/>
        <v>0</v>
      </c>
      <c r="AF210" s="13">
        <f t="shared" si="50"/>
        <v>0</v>
      </c>
      <c r="AI210" s="13">
        <f t="shared" si="51"/>
        <v>0</v>
      </c>
      <c r="AL210" s="13">
        <f t="shared" si="52"/>
        <v>0</v>
      </c>
      <c r="AO210" s="21">
        <f t="shared" si="53"/>
        <v>0</v>
      </c>
      <c r="AR210" s="21">
        <f t="shared" si="54"/>
        <v>0</v>
      </c>
    </row>
    <row r="211" spans="1:44" ht="45">
      <c r="A211" s="1" t="s">
        <v>965</v>
      </c>
      <c r="B211" s="3" t="s">
        <v>966</v>
      </c>
      <c r="C211" s="2">
        <v>5000</v>
      </c>
      <c r="D211" s="2">
        <v>28736</v>
      </c>
      <c r="E211" s="2">
        <f t="shared" si="41"/>
        <v>33736</v>
      </c>
      <c r="G211" s="2">
        <v>28736</v>
      </c>
      <c r="H211" s="2">
        <f t="shared" si="42"/>
        <v>28736</v>
      </c>
      <c r="K211" s="13">
        <f t="shared" si="43"/>
        <v>0</v>
      </c>
      <c r="N211" s="13">
        <f t="shared" si="44"/>
        <v>0</v>
      </c>
      <c r="O211" s="2">
        <f t="shared" si="55"/>
        <v>5000</v>
      </c>
      <c r="P211" s="2">
        <f t="shared" si="56"/>
        <v>28736</v>
      </c>
      <c r="Q211" s="13">
        <f t="shared" si="45"/>
        <v>33736</v>
      </c>
      <c r="S211" s="2">
        <f t="shared" si="57"/>
        <v>28736</v>
      </c>
      <c r="T211" s="13">
        <f t="shared" si="46"/>
        <v>28736</v>
      </c>
      <c r="W211" s="13">
        <f t="shared" si="47"/>
        <v>0</v>
      </c>
      <c r="Z211" s="13">
        <f t="shared" si="48"/>
        <v>0</v>
      </c>
      <c r="AC211" s="13">
        <f t="shared" si="49"/>
        <v>0</v>
      </c>
      <c r="AF211" s="13">
        <f t="shared" si="50"/>
        <v>0</v>
      </c>
      <c r="AI211" s="13">
        <f t="shared" si="51"/>
        <v>0</v>
      </c>
      <c r="AL211" s="13">
        <f t="shared" si="52"/>
        <v>0</v>
      </c>
      <c r="AO211" s="21">
        <f t="shared" si="53"/>
        <v>0</v>
      </c>
      <c r="AR211" s="21">
        <f t="shared" si="54"/>
        <v>0</v>
      </c>
    </row>
    <row r="212" spans="1:44" ht="45">
      <c r="A212" s="1" t="s">
        <v>967</v>
      </c>
      <c r="B212" s="3" t="s">
        <v>968</v>
      </c>
      <c r="C212" s="2">
        <v>5000</v>
      </c>
      <c r="D212" s="2">
        <v>15213</v>
      </c>
      <c r="E212" s="2">
        <f t="shared" si="41"/>
        <v>20213</v>
      </c>
      <c r="G212" s="2">
        <v>15213</v>
      </c>
      <c r="H212" s="2">
        <f t="shared" si="42"/>
        <v>15213</v>
      </c>
      <c r="K212" s="13">
        <f t="shared" si="43"/>
        <v>0</v>
      </c>
      <c r="N212" s="13">
        <f t="shared" si="44"/>
        <v>0</v>
      </c>
      <c r="O212" s="2">
        <f t="shared" si="55"/>
        <v>5000</v>
      </c>
      <c r="P212" s="2">
        <f t="shared" si="56"/>
        <v>15213</v>
      </c>
      <c r="Q212" s="13">
        <f t="shared" si="45"/>
        <v>20213</v>
      </c>
      <c r="S212" s="2">
        <f t="shared" si="57"/>
        <v>15213</v>
      </c>
      <c r="T212" s="13">
        <f t="shared" si="46"/>
        <v>15213</v>
      </c>
      <c r="W212" s="13">
        <f t="shared" si="47"/>
        <v>0</v>
      </c>
      <c r="Z212" s="13">
        <f t="shared" si="48"/>
        <v>0</v>
      </c>
      <c r="AC212" s="13">
        <f t="shared" si="49"/>
        <v>0</v>
      </c>
      <c r="AF212" s="13">
        <f t="shared" si="50"/>
        <v>0</v>
      </c>
      <c r="AI212" s="13">
        <f t="shared" si="51"/>
        <v>0</v>
      </c>
      <c r="AL212" s="13">
        <f t="shared" si="52"/>
        <v>0</v>
      </c>
      <c r="AO212" s="21">
        <f t="shared" si="53"/>
        <v>0</v>
      </c>
      <c r="AR212" s="21">
        <f t="shared" si="54"/>
        <v>0</v>
      </c>
    </row>
    <row r="213" spans="1:44" ht="45">
      <c r="A213" s="1" t="s">
        <v>969</v>
      </c>
      <c r="B213" s="3" t="s">
        <v>970</v>
      </c>
      <c r="C213" s="2">
        <v>5000</v>
      </c>
      <c r="D213" s="2">
        <v>15213</v>
      </c>
      <c r="E213" s="2">
        <f t="shared" si="41"/>
        <v>20213</v>
      </c>
      <c r="G213" s="2">
        <v>15213</v>
      </c>
      <c r="H213" s="2">
        <f t="shared" si="42"/>
        <v>15213</v>
      </c>
      <c r="K213" s="13">
        <f t="shared" si="43"/>
        <v>0</v>
      </c>
      <c r="N213" s="13">
        <f t="shared" si="44"/>
        <v>0</v>
      </c>
      <c r="O213" s="2">
        <f t="shared" si="55"/>
        <v>5000</v>
      </c>
      <c r="P213" s="2">
        <f t="shared" si="56"/>
        <v>15213</v>
      </c>
      <c r="Q213" s="13">
        <f t="shared" si="45"/>
        <v>20213</v>
      </c>
      <c r="S213" s="2">
        <f t="shared" si="57"/>
        <v>15213</v>
      </c>
      <c r="T213" s="13">
        <f t="shared" si="46"/>
        <v>15213</v>
      </c>
      <c r="W213" s="13">
        <f t="shared" si="47"/>
        <v>0</v>
      </c>
      <c r="Z213" s="13">
        <f t="shared" si="48"/>
        <v>0</v>
      </c>
      <c r="AC213" s="13">
        <f t="shared" si="49"/>
        <v>0</v>
      </c>
      <c r="AF213" s="13">
        <f t="shared" si="50"/>
        <v>0</v>
      </c>
      <c r="AI213" s="13">
        <f t="shared" si="51"/>
        <v>0</v>
      </c>
      <c r="AL213" s="13">
        <f t="shared" si="52"/>
        <v>0</v>
      </c>
      <c r="AO213" s="21">
        <f t="shared" si="53"/>
        <v>0</v>
      </c>
      <c r="AR213" s="21">
        <f t="shared" si="54"/>
        <v>0</v>
      </c>
    </row>
    <row r="214" spans="1:44" ht="45">
      <c r="A214" s="1" t="s">
        <v>971</v>
      </c>
      <c r="B214" s="3" t="s">
        <v>972</v>
      </c>
      <c r="C214" s="2">
        <v>5000</v>
      </c>
      <c r="D214" s="2">
        <v>15213</v>
      </c>
      <c r="E214" s="2">
        <f t="shared" si="41"/>
        <v>20213</v>
      </c>
      <c r="G214" s="2">
        <v>15213</v>
      </c>
      <c r="H214" s="2">
        <f t="shared" si="42"/>
        <v>15213</v>
      </c>
      <c r="K214" s="13">
        <f t="shared" si="43"/>
        <v>0</v>
      </c>
      <c r="N214" s="13">
        <f t="shared" si="44"/>
        <v>0</v>
      </c>
      <c r="O214" s="2">
        <f t="shared" si="55"/>
        <v>5000</v>
      </c>
      <c r="P214" s="2">
        <f t="shared" si="56"/>
        <v>15213</v>
      </c>
      <c r="Q214" s="13">
        <f t="shared" si="45"/>
        <v>20213</v>
      </c>
      <c r="S214" s="2">
        <f t="shared" si="57"/>
        <v>15213</v>
      </c>
      <c r="T214" s="13">
        <f t="shared" si="46"/>
        <v>15213</v>
      </c>
      <c r="W214" s="13">
        <f t="shared" si="47"/>
        <v>0</v>
      </c>
      <c r="Z214" s="13">
        <f t="shared" si="48"/>
        <v>0</v>
      </c>
      <c r="AC214" s="13">
        <f t="shared" si="49"/>
        <v>0</v>
      </c>
      <c r="AF214" s="13">
        <f t="shared" si="50"/>
        <v>0</v>
      </c>
      <c r="AI214" s="13">
        <f t="shared" si="51"/>
        <v>0</v>
      </c>
      <c r="AL214" s="13">
        <f t="shared" si="52"/>
        <v>0</v>
      </c>
      <c r="AO214" s="21">
        <f t="shared" si="53"/>
        <v>0</v>
      </c>
      <c r="AR214" s="21">
        <f t="shared" si="54"/>
        <v>0</v>
      </c>
    </row>
    <row r="215" spans="1:44" ht="45">
      <c r="A215" s="1" t="s">
        <v>973</v>
      </c>
      <c r="B215" s="3" t="s">
        <v>974</v>
      </c>
      <c r="C215" s="2">
        <v>5000</v>
      </c>
      <c r="D215" s="2">
        <v>15213</v>
      </c>
      <c r="E215" s="2">
        <f t="shared" si="41"/>
        <v>20213</v>
      </c>
      <c r="G215" s="2">
        <v>15213</v>
      </c>
      <c r="H215" s="2">
        <f t="shared" si="42"/>
        <v>15213</v>
      </c>
      <c r="K215" s="13">
        <f t="shared" si="43"/>
        <v>0</v>
      </c>
      <c r="N215" s="13">
        <f t="shared" si="44"/>
        <v>0</v>
      </c>
      <c r="O215" s="2">
        <f t="shared" si="55"/>
        <v>5000</v>
      </c>
      <c r="P215" s="2">
        <f t="shared" si="56"/>
        <v>15213</v>
      </c>
      <c r="Q215" s="13">
        <f t="shared" si="45"/>
        <v>20213</v>
      </c>
      <c r="S215" s="2">
        <f t="shared" si="57"/>
        <v>15213</v>
      </c>
      <c r="T215" s="13">
        <f t="shared" si="46"/>
        <v>15213</v>
      </c>
      <c r="W215" s="13">
        <f t="shared" si="47"/>
        <v>0</v>
      </c>
      <c r="Z215" s="13">
        <f t="shared" si="48"/>
        <v>0</v>
      </c>
      <c r="AC215" s="13">
        <f t="shared" si="49"/>
        <v>0</v>
      </c>
      <c r="AF215" s="13">
        <f t="shared" si="50"/>
        <v>0</v>
      </c>
      <c r="AI215" s="13">
        <f t="shared" si="51"/>
        <v>0</v>
      </c>
      <c r="AL215" s="13">
        <f t="shared" si="52"/>
        <v>0</v>
      </c>
      <c r="AO215" s="21">
        <f t="shared" si="53"/>
        <v>0</v>
      </c>
      <c r="AR215" s="21">
        <f t="shared" si="54"/>
        <v>0</v>
      </c>
    </row>
    <row r="216" spans="1:44" ht="67.5">
      <c r="A216" s="1" t="s">
        <v>975</v>
      </c>
      <c r="B216" s="3" t="s">
        <v>976</v>
      </c>
      <c r="C216" s="2">
        <v>5000</v>
      </c>
      <c r="D216" s="2">
        <v>15213</v>
      </c>
      <c r="E216" s="2">
        <f t="shared" si="41"/>
        <v>20213</v>
      </c>
      <c r="G216" s="2">
        <v>15213</v>
      </c>
      <c r="H216" s="2">
        <f t="shared" si="42"/>
        <v>15213</v>
      </c>
      <c r="K216" s="13">
        <f t="shared" si="43"/>
        <v>0</v>
      </c>
      <c r="N216" s="13">
        <f t="shared" si="44"/>
        <v>0</v>
      </c>
      <c r="O216" s="2">
        <f t="shared" si="55"/>
        <v>5000</v>
      </c>
      <c r="P216" s="2">
        <f t="shared" si="56"/>
        <v>15213</v>
      </c>
      <c r="Q216" s="13">
        <f t="shared" si="45"/>
        <v>20213</v>
      </c>
      <c r="S216" s="2">
        <f t="shared" si="57"/>
        <v>15213</v>
      </c>
      <c r="T216" s="13">
        <f t="shared" si="46"/>
        <v>15213</v>
      </c>
      <c r="W216" s="13">
        <f t="shared" si="47"/>
        <v>0</v>
      </c>
      <c r="Z216" s="13">
        <f t="shared" si="48"/>
        <v>0</v>
      </c>
      <c r="AC216" s="13">
        <f t="shared" si="49"/>
        <v>0</v>
      </c>
      <c r="AF216" s="13">
        <f t="shared" si="50"/>
        <v>0</v>
      </c>
      <c r="AI216" s="13">
        <f t="shared" si="51"/>
        <v>0</v>
      </c>
      <c r="AL216" s="13">
        <f t="shared" si="52"/>
        <v>0</v>
      </c>
      <c r="AO216" s="21">
        <f t="shared" si="53"/>
        <v>0</v>
      </c>
      <c r="AR216" s="21">
        <f t="shared" si="54"/>
        <v>0</v>
      </c>
    </row>
    <row r="217" spans="1:44" ht="67.5">
      <c r="A217" s="1" t="s">
        <v>977</v>
      </c>
      <c r="B217" s="3" t="s">
        <v>976</v>
      </c>
      <c r="C217" s="2">
        <v>5000</v>
      </c>
      <c r="D217" s="2">
        <v>15213</v>
      </c>
      <c r="E217" s="2">
        <f t="shared" si="41"/>
        <v>20213</v>
      </c>
      <c r="G217" s="2">
        <v>15213</v>
      </c>
      <c r="H217" s="2">
        <f t="shared" si="42"/>
        <v>15213</v>
      </c>
      <c r="K217" s="13">
        <f t="shared" si="43"/>
        <v>0</v>
      </c>
      <c r="N217" s="13">
        <f t="shared" si="44"/>
        <v>0</v>
      </c>
      <c r="O217" s="2">
        <f t="shared" si="55"/>
        <v>5000</v>
      </c>
      <c r="P217" s="2">
        <f t="shared" si="56"/>
        <v>15213</v>
      </c>
      <c r="Q217" s="13">
        <f t="shared" si="45"/>
        <v>20213</v>
      </c>
      <c r="S217" s="2">
        <f t="shared" si="57"/>
        <v>15213</v>
      </c>
      <c r="T217" s="13">
        <f t="shared" si="46"/>
        <v>15213</v>
      </c>
      <c r="W217" s="13">
        <f t="shared" si="47"/>
        <v>0</v>
      </c>
      <c r="Z217" s="13">
        <f t="shared" si="48"/>
        <v>0</v>
      </c>
      <c r="AC217" s="13">
        <f t="shared" si="49"/>
        <v>0</v>
      </c>
      <c r="AF217" s="13">
        <f t="shared" si="50"/>
        <v>0</v>
      </c>
      <c r="AI217" s="13">
        <f t="shared" si="51"/>
        <v>0</v>
      </c>
      <c r="AL217" s="13">
        <f t="shared" si="52"/>
        <v>0</v>
      </c>
      <c r="AO217" s="21">
        <f t="shared" si="53"/>
        <v>0</v>
      </c>
      <c r="AR217" s="21">
        <f t="shared" si="54"/>
        <v>0</v>
      </c>
    </row>
    <row r="218" spans="1:44" ht="45">
      <c r="A218" s="1" t="s">
        <v>978</v>
      </c>
      <c r="B218" s="3" t="s">
        <v>979</v>
      </c>
      <c r="C218" s="2">
        <v>20000</v>
      </c>
      <c r="D218" s="2">
        <v>0</v>
      </c>
      <c r="E218" s="2">
        <f t="shared" si="41"/>
        <v>20000</v>
      </c>
      <c r="F218" s="2">
        <v>2462</v>
      </c>
      <c r="H218" s="2">
        <f t="shared" si="42"/>
        <v>2462</v>
      </c>
      <c r="K218" s="13">
        <f t="shared" si="43"/>
        <v>0</v>
      </c>
      <c r="N218" s="13">
        <f t="shared" si="44"/>
        <v>0</v>
      </c>
      <c r="O218" s="2">
        <f aca="true" t="shared" si="58" ref="O218:O228">C218</f>
        <v>20000</v>
      </c>
      <c r="Q218" s="13">
        <f t="shared" si="45"/>
        <v>20000</v>
      </c>
      <c r="R218" s="2">
        <f>F218</f>
        <v>2462</v>
      </c>
      <c r="T218" s="13">
        <f t="shared" si="46"/>
        <v>2462</v>
      </c>
      <c r="W218" s="13">
        <f t="shared" si="47"/>
        <v>0</v>
      </c>
      <c r="Z218" s="13">
        <f t="shared" si="48"/>
        <v>0</v>
      </c>
      <c r="AC218" s="13">
        <f t="shared" si="49"/>
        <v>0</v>
      </c>
      <c r="AF218" s="13">
        <f t="shared" si="50"/>
        <v>0</v>
      </c>
      <c r="AI218" s="13">
        <f t="shared" si="51"/>
        <v>0</v>
      </c>
      <c r="AL218" s="13">
        <f t="shared" si="52"/>
        <v>0</v>
      </c>
      <c r="AO218" s="21">
        <f t="shared" si="53"/>
        <v>0</v>
      </c>
      <c r="AR218" s="21">
        <f t="shared" si="54"/>
        <v>0</v>
      </c>
    </row>
    <row r="219" spans="1:44" ht="45">
      <c r="A219" s="1" t="s">
        <v>980</v>
      </c>
      <c r="B219" s="3" t="s">
        <v>981</v>
      </c>
      <c r="C219" s="2">
        <v>10000</v>
      </c>
      <c r="E219" s="2">
        <f t="shared" si="41"/>
        <v>10000</v>
      </c>
      <c r="F219" s="2">
        <v>1150</v>
      </c>
      <c r="H219" s="2">
        <f t="shared" si="42"/>
        <v>1150</v>
      </c>
      <c r="K219" s="13">
        <f t="shared" si="43"/>
        <v>0</v>
      </c>
      <c r="N219" s="13">
        <f t="shared" si="44"/>
        <v>0</v>
      </c>
      <c r="O219" s="2">
        <f t="shared" si="58"/>
        <v>10000</v>
      </c>
      <c r="Q219" s="13">
        <f t="shared" si="45"/>
        <v>10000</v>
      </c>
      <c r="R219" s="2">
        <f>F219</f>
        <v>1150</v>
      </c>
      <c r="T219" s="13">
        <f t="shared" si="46"/>
        <v>1150</v>
      </c>
      <c r="W219" s="13">
        <f t="shared" si="47"/>
        <v>0</v>
      </c>
      <c r="Z219" s="13">
        <f t="shared" si="48"/>
        <v>0</v>
      </c>
      <c r="AC219" s="13">
        <f t="shared" si="49"/>
        <v>0</v>
      </c>
      <c r="AF219" s="13">
        <f t="shared" si="50"/>
        <v>0</v>
      </c>
      <c r="AI219" s="13">
        <f t="shared" si="51"/>
        <v>0</v>
      </c>
      <c r="AL219" s="13">
        <f t="shared" si="52"/>
        <v>0</v>
      </c>
      <c r="AO219" s="21">
        <f t="shared" si="53"/>
        <v>0</v>
      </c>
      <c r="AR219" s="21">
        <f t="shared" si="54"/>
        <v>0</v>
      </c>
    </row>
    <row r="220" spans="1:44" ht="45">
      <c r="A220" s="1" t="s">
        <v>982</v>
      </c>
      <c r="B220" s="3" t="s">
        <v>983</v>
      </c>
      <c r="C220" s="2">
        <v>4000</v>
      </c>
      <c r="E220" s="2">
        <f t="shared" si="41"/>
        <v>4000</v>
      </c>
      <c r="F220" s="2">
        <v>3902</v>
      </c>
      <c r="H220" s="2">
        <f t="shared" si="42"/>
        <v>3902</v>
      </c>
      <c r="K220" s="13">
        <f t="shared" si="43"/>
        <v>0</v>
      </c>
      <c r="N220" s="13">
        <f t="shared" si="44"/>
        <v>0</v>
      </c>
      <c r="O220" s="2">
        <f t="shared" si="58"/>
        <v>4000</v>
      </c>
      <c r="Q220" s="13">
        <f t="shared" si="45"/>
        <v>4000</v>
      </c>
      <c r="R220" s="2">
        <f>F220</f>
        <v>3902</v>
      </c>
      <c r="T220" s="13">
        <f t="shared" si="46"/>
        <v>3902</v>
      </c>
      <c r="W220" s="13">
        <f t="shared" si="47"/>
        <v>0</v>
      </c>
      <c r="Z220" s="13">
        <f t="shared" si="48"/>
        <v>0</v>
      </c>
      <c r="AC220" s="13">
        <f t="shared" si="49"/>
        <v>0</v>
      </c>
      <c r="AF220" s="13">
        <f t="shared" si="50"/>
        <v>0</v>
      </c>
      <c r="AI220" s="13">
        <f t="shared" si="51"/>
        <v>0</v>
      </c>
      <c r="AL220" s="13">
        <f t="shared" si="52"/>
        <v>0</v>
      </c>
      <c r="AO220" s="21">
        <f t="shared" si="53"/>
        <v>0</v>
      </c>
      <c r="AR220" s="21">
        <f t="shared" si="54"/>
        <v>0</v>
      </c>
    </row>
    <row r="221" spans="1:44" ht="67.5">
      <c r="A221" s="1" t="s">
        <v>984</v>
      </c>
      <c r="B221" s="3" t="s">
        <v>985</v>
      </c>
      <c r="C221" s="2">
        <v>5000</v>
      </c>
      <c r="D221" s="2">
        <v>25000</v>
      </c>
      <c r="E221" s="2">
        <f t="shared" si="41"/>
        <v>30000</v>
      </c>
      <c r="F221" s="2">
        <v>0</v>
      </c>
      <c r="G221" s="2">
        <v>25000</v>
      </c>
      <c r="H221" s="2">
        <f t="shared" si="42"/>
        <v>25000</v>
      </c>
      <c r="K221" s="13">
        <f t="shared" si="43"/>
        <v>0</v>
      </c>
      <c r="N221" s="13">
        <f t="shared" si="44"/>
        <v>0</v>
      </c>
      <c r="O221" s="2">
        <f t="shared" si="58"/>
        <v>5000</v>
      </c>
      <c r="P221" s="2">
        <f>D221</f>
        <v>25000</v>
      </c>
      <c r="Q221" s="13">
        <f t="shared" si="45"/>
        <v>30000</v>
      </c>
      <c r="S221" s="2">
        <f>G221</f>
        <v>25000</v>
      </c>
      <c r="T221" s="13">
        <f t="shared" si="46"/>
        <v>25000</v>
      </c>
      <c r="W221" s="13">
        <f t="shared" si="47"/>
        <v>0</v>
      </c>
      <c r="Z221" s="13">
        <f t="shared" si="48"/>
        <v>0</v>
      </c>
      <c r="AC221" s="13">
        <f t="shared" si="49"/>
        <v>0</v>
      </c>
      <c r="AF221" s="13">
        <f t="shared" si="50"/>
        <v>0</v>
      </c>
      <c r="AI221" s="13">
        <f t="shared" si="51"/>
        <v>0</v>
      </c>
      <c r="AL221" s="13">
        <f t="shared" si="52"/>
        <v>0</v>
      </c>
      <c r="AO221" s="21">
        <f t="shared" si="53"/>
        <v>0</v>
      </c>
      <c r="AR221" s="21">
        <f t="shared" si="54"/>
        <v>0</v>
      </c>
    </row>
    <row r="222" spans="1:44" ht="67.5">
      <c r="A222" s="1" t="s">
        <v>986</v>
      </c>
      <c r="B222" s="3" t="s">
        <v>987</v>
      </c>
      <c r="C222" s="2">
        <v>30000</v>
      </c>
      <c r="E222" s="2">
        <f t="shared" si="41"/>
        <v>30000</v>
      </c>
      <c r="F222" s="2">
        <v>21713</v>
      </c>
      <c r="H222" s="2">
        <f t="shared" si="42"/>
        <v>21713</v>
      </c>
      <c r="K222" s="13">
        <f t="shared" si="43"/>
        <v>0</v>
      </c>
      <c r="N222" s="13">
        <f t="shared" si="44"/>
        <v>0</v>
      </c>
      <c r="O222" s="2">
        <f t="shared" si="58"/>
        <v>30000</v>
      </c>
      <c r="Q222" s="13">
        <f t="shared" si="45"/>
        <v>30000</v>
      </c>
      <c r="R222" s="2">
        <f aca="true" t="shared" si="59" ref="R222:R229">F222</f>
        <v>21713</v>
      </c>
      <c r="T222" s="13">
        <f t="shared" si="46"/>
        <v>21713</v>
      </c>
      <c r="W222" s="13">
        <f t="shared" si="47"/>
        <v>0</v>
      </c>
      <c r="Z222" s="13">
        <f t="shared" si="48"/>
        <v>0</v>
      </c>
      <c r="AC222" s="13">
        <f t="shared" si="49"/>
        <v>0</v>
      </c>
      <c r="AF222" s="13">
        <f t="shared" si="50"/>
        <v>0</v>
      </c>
      <c r="AI222" s="13">
        <f t="shared" si="51"/>
        <v>0</v>
      </c>
      <c r="AL222" s="13">
        <f t="shared" si="52"/>
        <v>0</v>
      </c>
      <c r="AO222" s="21">
        <f t="shared" si="53"/>
        <v>0</v>
      </c>
      <c r="AR222" s="21">
        <f t="shared" si="54"/>
        <v>0</v>
      </c>
    </row>
    <row r="223" spans="1:44" ht="67.5">
      <c r="A223" s="1" t="s">
        <v>988</v>
      </c>
      <c r="B223" s="3" t="s">
        <v>989</v>
      </c>
      <c r="C223" s="2">
        <v>30000</v>
      </c>
      <c r="E223" s="2">
        <f t="shared" si="41"/>
        <v>30000</v>
      </c>
      <c r="F223" s="2">
        <v>12484</v>
      </c>
      <c r="H223" s="2">
        <f t="shared" si="42"/>
        <v>12484</v>
      </c>
      <c r="K223" s="13">
        <f t="shared" si="43"/>
        <v>0</v>
      </c>
      <c r="N223" s="13">
        <f t="shared" si="44"/>
        <v>0</v>
      </c>
      <c r="O223" s="2">
        <f t="shared" si="58"/>
        <v>30000</v>
      </c>
      <c r="Q223" s="13">
        <f t="shared" si="45"/>
        <v>30000</v>
      </c>
      <c r="R223" s="2">
        <f t="shared" si="59"/>
        <v>12484</v>
      </c>
      <c r="T223" s="13">
        <f t="shared" si="46"/>
        <v>12484</v>
      </c>
      <c r="W223" s="13">
        <f t="shared" si="47"/>
        <v>0</v>
      </c>
      <c r="Z223" s="13">
        <f t="shared" si="48"/>
        <v>0</v>
      </c>
      <c r="AC223" s="13">
        <f t="shared" si="49"/>
        <v>0</v>
      </c>
      <c r="AF223" s="13">
        <f t="shared" si="50"/>
        <v>0</v>
      </c>
      <c r="AI223" s="13">
        <f t="shared" si="51"/>
        <v>0</v>
      </c>
      <c r="AL223" s="13">
        <f t="shared" si="52"/>
        <v>0</v>
      </c>
      <c r="AO223" s="21">
        <f t="shared" si="53"/>
        <v>0</v>
      </c>
      <c r="AR223" s="21">
        <f t="shared" si="54"/>
        <v>0</v>
      </c>
    </row>
    <row r="224" spans="1:44" ht="45">
      <c r="A224" s="1" t="s">
        <v>990</v>
      </c>
      <c r="B224" s="3" t="s">
        <v>737</v>
      </c>
      <c r="C224" s="2">
        <v>20000</v>
      </c>
      <c r="E224" s="2">
        <f t="shared" si="41"/>
        <v>20000</v>
      </c>
      <c r="F224" s="2">
        <v>8888</v>
      </c>
      <c r="H224" s="2">
        <f t="shared" si="42"/>
        <v>8888</v>
      </c>
      <c r="K224" s="13">
        <f t="shared" si="43"/>
        <v>0</v>
      </c>
      <c r="N224" s="13">
        <f t="shared" si="44"/>
        <v>0</v>
      </c>
      <c r="O224" s="2">
        <f t="shared" si="58"/>
        <v>20000</v>
      </c>
      <c r="Q224" s="13">
        <f t="shared" si="45"/>
        <v>20000</v>
      </c>
      <c r="R224" s="2">
        <f t="shared" si="59"/>
        <v>8888</v>
      </c>
      <c r="T224" s="13">
        <f t="shared" si="46"/>
        <v>8888</v>
      </c>
      <c r="W224" s="13">
        <f t="shared" si="47"/>
        <v>0</v>
      </c>
      <c r="Z224" s="13">
        <f t="shared" si="48"/>
        <v>0</v>
      </c>
      <c r="AC224" s="13">
        <f t="shared" si="49"/>
        <v>0</v>
      </c>
      <c r="AF224" s="13">
        <f t="shared" si="50"/>
        <v>0</v>
      </c>
      <c r="AI224" s="13">
        <f t="shared" si="51"/>
        <v>0</v>
      </c>
      <c r="AL224" s="13">
        <f t="shared" si="52"/>
        <v>0</v>
      </c>
      <c r="AO224" s="21">
        <f t="shared" si="53"/>
        <v>0</v>
      </c>
      <c r="AR224" s="21">
        <f t="shared" si="54"/>
        <v>0</v>
      </c>
    </row>
    <row r="225" spans="1:44" ht="67.5">
      <c r="A225" s="1" t="s">
        <v>738</v>
      </c>
      <c r="B225" s="3" t="s">
        <v>739</v>
      </c>
      <c r="C225" s="2">
        <v>21000</v>
      </c>
      <c r="E225" s="2">
        <f t="shared" si="41"/>
        <v>21000</v>
      </c>
      <c r="F225" s="2">
        <v>12081</v>
      </c>
      <c r="H225" s="2">
        <f t="shared" si="42"/>
        <v>12081</v>
      </c>
      <c r="K225" s="13">
        <f t="shared" si="43"/>
        <v>0</v>
      </c>
      <c r="N225" s="13">
        <f t="shared" si="44"/>
        <v>0</v>
      </c>
      <c r="O225" s="2">
        <f t="shared" si="58"/>
        <v>21000</v>
      </c>
      <c r="Q225" s="13">
        <f t="shared" si="45"/>
        <v>21000</v>
      </c>
      <c r="R225" s="2">
        <f t="shared" si="59"/>
        <v>12081</v>
      </c>
      <c r="T225" s="13">
        <f t="shared" si="46"/>
        <v>12081</v>
      </c>
      <c r="W225" s="13">
        <f t="shared" si="47"/>
        <v>0</v>
      </c>
      <c r="Z225" s="13">
        <f t="shared" si="48"/>
        <v>0</v>
      </c>
      <c r="AC225" s="13">
        <f t="shared" si="49"/>
        <v>0</v>
      </c>
      <c r="AF225" s="13">
        <f t="shared" si="50"/>
        <v>0</v>
      </c>
      <c r="AI225" s="13">
        <f t="shared" si="51"/>
        <v>0</v>
      </c>
      <c r="AL225" s="13">
        <f t="shared" si="52"/>
        <v>0</v>
      </c>
      <c r="AO225" s="21">
        <f t="shared" si="53"/>
        <v>0</v>
      </c>
      <c r="AR225" s="21">
        <f t="shared" si="54"/>
        <v>0</v>
      </c>
    </row>
    <row r="226" spans="1:44" ht="45">
      <c r="A226" s="1" t="s">
        <v>740</v>
      </c>
      <c r="B226" s="3" t="s">
        <v>741</v>
      </c>
      <c r="C226" s="2">
        <v>5000</v>
      </c>
      <c r="D226" s="2">
        <v>200000</v>
      </c>
      <c r="E226" s="2">
        <f t="shared" si="41"/>
        <v>205000</v>
      </c>
      <c r="F226" s="2">
        <v>5000</v>
      </c>
      <c r="G226" s="2">
        <v>200000</v>
      </c>
      <c r="H226" s="2">
        <f t="shared" si="42"/>
        <v>205000</v>
      </c>
      <c r="K226" s="13">
        <f t="shared" si="43"/>
        <v>0</v>
      </c>
      <c r="N226" s="13">
        <f t="shared" si="44"/>
        <v>0</v>
      </c>
      <c r="O226" s="2">
        <f t="shared" si="58"/>
        <v>5000</v>
      </c>
      <c r="P226" s="2">
        <f>D226</f>
        <v>200000</v>
      </c>
      <c r="Q226" s="13">
        <f t="shared" si="45"/>
        <v>205000</v>
      </c>
      <c r="R226" s="2">
        <f t="shared" si="59"/>
        <v>5000</v>
      </c>
      <c r="S226" s="2">
        <f>G226</f>
        <v>200000</v>
      </c>
      <c r="T226" s="13">
        <f t="shared" si="46"/>
        <v>205000</v>
      </c>
      <c r="W226" s="13">
        <f t="shared" si="47"/>
        <v>0</v>
      </c>
      <c r="Z226" s="13">
        <f t="shared" si="48"/>
        <v>0</v>
      </c>
      <c r="AC226" s="13">
        <f t="shared" si="49"/>
        <v>0</v>
      </c>
      <c r="AF226" s="13">
        <f t="shared" si="50"/>
        <v>0</v>
      </c>
      <c r="AI226" s="13">
        <f t="shared" si="51"/>
        <v>0</v>
      </c>
      <c r="AL226" s="13">
        <f t="shared" si="52"/>
        <v>0</v>
      </c>
      <c r="AO226" s="21">
        <f t="shared" si="53"/>
        <v>0</v>
      </c>
      <c r="AR226" s="21">
        <f t="shared" si="54"/>
        <v>0</v>
      </c>
    </row>
    <row r="227" spans="1:44" ht="45">
      <c r="A227" s="1" t="s">
        <v>742</v>
      </c>
      <c r="B227" s="3" t="s">
        <v>743</v>
      </c>
      <c r="C227" s="2">
        <v>20000</v>
      </c>
      <c r="D227" s="2">
        <v>0</v>
      </c>
      <c r="E227" s="2">
        <f t="shared" si="41"/>
        <v>20000</v>
      </c>
      <c r="F227" s="2">
        <v>2855</v>
      </c>
      <c r="H227" s="2">
        <f t="shared" si="42"/>
        <v>2855</v>
      </c>
      <c r="K227" s="13">
        <f t="shared" si="43"/>
        <v>0</v>
      </c>
      <c r="N227" s="13">
        <f t="shared" si="44"/>
        <v>0</v>
      </c>
      <c r="O227" s="2">
        <f t="shared" si="58"/>
        <v>20000</v>
      </c>
      <c r="Q227" s="13">
        <f t="shared" si="45"/>
        <v>20000</v>
      </c>
      <c r="R227" s="2">
        <f t="shared" si="59"/>
        <v>2855</v>
      </c>
      <c r="T227" s="13">
        <f t="shared" si="46"/>
        <v>2855</v>
      </c>
      <c r="W227" s="13">
        <f t="shared" si="47"/>
        <v>0</v>
      </c>
      <c r="Z227" s="13">
        <f t="shared" si="48"/>
        <v>0</v>
      </c>
      <c r="AC227" s="13">
        <f t="shared" si="49"/>
        <v>0</v>
      </c>
      <c r="AF227" s="13">
        <f t="shared" si="50"/>
        <v>0</v>
      </c>
      <c r="AI227" s="13">
        <f t="shared" si="51"/>
        <v>0</v>
      </c>
      <c r="AL227" s="13">
        <f t="shared" si="52"/>
        <v>0</v>
      </c>
      <c r="AO227" s="21">
        <f t="shared" si="53"/>
        <v>0</v>
      </c>
      <c r="AR227" s="21">
        <f t="shared" si="54"/>
        <v>0</v>
      </c>
    </row>
    <row r="228" spans="1:44" ht="22.5">
      <c r="A228" s="1" t="s">
        <v>744</v>
      </c>
      <c r="B228" s="3" t="s">
        <v>745</v>
      </c>
      <c r="C228" s="2">
        <v>7000</v>
      </c>
      <c r="D228" s="2">
        <v>0</v>
      </c>
      <c r="E228" s="2">
        <f t="shared" si="41"/>
        <v>7000</v>
      </c>
      <c r="F228" s="2">
        <v>1940</v>
      </c>
      <c r="H228" s="2">
        <f t="shared" si="42"/>
        <v>1940</v>
      </c>
      <c r="K228" s="13">
        <f t="shared" si="43"/>
        <v>0</v>
      </c>
      <c r="N228" s="13">
        <f t="shared" si="44"/>
        <v>0</v>
      </c>
      <c r="O228" s="2">
        <f t="shared" si="58"/>
        <v>7000</v>
      </c>
      <c r="Q228" s="13">
        <f t="shared" si="45"/>
        <v>7000</v>
      </c>
      <c r="R228" s="2">
        <f t="shared" si="59"/>
        <v>1940</v>
      </c>
      <c r="T228" s="13">
        <f t="shared" si="46"/>
        <v>1940</v>
      </c>
      <c r="W228" s="13">
        <f t="shared" si="47"/>
        <v>0</v>
      </c>
      <c r="Z228" s="13">
        <f t="shared" si="48"/>
        <v>0</v>
      </c>
      <c r="AC228" s="13">
        <f t="shared" si="49"/>
        <v>0</v>
      </c>
      <c r="AF228" s="13">
        <f t="shared" si="50"/>
        <v>0</v>
      </c>
      <c r="AI228" s="13">
        <f t="shared" si="51"/>
        <v>0</v>
      </c>
      <c r="AL228" s="13">
        <f t="shared" si="52"/>
        <v>0</v>
      </c>
      <c r="AO228" s="21">
        <f t="shared" si="53"/>
        <v>0</v>
      </c>
      <c r="AR228" s="21">
        <f t="shared" si="54"/>
        <v>0</v>
      </c>
    </row>
    <row r="229" spans="1:44" ht="45">
      <c r="A229" s="1" t="s">
        <v>746</v>
      </c>
      <c r="B229" s="3" t="s">
        <v>747</v>
      </c>
      <c r="C229" s="2">
        <v>8000</v>
      </c>
      <c r="E229" s="2">
        <f t="shared" si="41"/>
        <v>8000</v>
      </c>
      <c r="F229" s="2">
        <v>2540</v>
      </c>
      <c r="H229" s="2">
        <f t="shared" si="42"/>
        <v>2540</v>
      </c>
      <c r="K229" s="13">
        <f t="shared" si="43"/>
        <v>0</v>
      </c>
      <c r="N229" s="13">
        <f t="shared" si="44"/>
        <v>0</v>
      </c>
      <c r="Q229" s="13">
        <f t="shared" si="45"/>
        <v>0</v>
      </c>
      <c r="R229" s="2">
        <f t="shared" si="59"/>
        <v>2540</v>
      </c>
      <c r="T229" s="13">
        <f t="shared" si="46"/>
        <v>2540</v>
      </c>
      <c r="W229" s="13">
        <f t="shared" si="47"/>
        <v>0</v>
      </c>
      <c r="Z229" s="13">
        <f t="shared" si="48"/>
        <v>0</v>
      </c>
      <c r="AC229" s="13">
        <f t="shared" si="49"/>
        <v>0</v>
      </c>
      <c r="AF229" s="13">
        <f t="shared" si="50"/>
        <v>0</v>
      </c>
      <c r="AI229" s="13">
        <f t="shared" si="51"/>
        <v>0</v>
      </c>
      <c r="AL229" s="13">
        <f t="shared" si="52"/>
        <v>0</v>
      </c>
      <c r="AO229" s="21">
        <f t="shared" si="53"/>
        <v>0</v>
      </c>
      <c r="AR229" s="21">
        <f t="shared" si="54"/>
        <v>0</v>
      </c>
    </row>
    <row r="230" spans="1:44" ht="45">
      <c r="A230" s="1" t="s">
        <v>748</v>
      </c>
      <c r="B230" s="3" t="s">
        <v>1007</v>
      </c>
      <c r="C230" s="2">
        <v>20000</v>
      </c>
      <c r="D230" s="2">
        <v>0</v>
      </c>
      <c r="E230" s="2">
        <f t="shared" si="41"/>
        <v>20000</v>
      </c>
      <c r="F230" s="2">
        <v>0</v>
      </c>
      <c r="G230" s="2">
        <v>0</v>
      </c>
      <c r="H230" s="2">
        <f t="shared" si="42"/>
        <v>0</v>
      </c>
      <c r="K230" s="13">
        <f t="shared" si="43"/>
        <v>0</v>
      </c>
      <c r="N230" s="13">
        <f t="shared" si="44"/>
        <v>0</v>
      </c>
      <c r="Q230" s="13">
        <f t="shared" si="45"/>
        <v>0</v>
      </c>
      <c r="T230" s="13">
        <f t="shared" si="46"/>
        <v>0</v>
      </c>
      <c r="W230" s="13">
        <f t="shared" si="47"/>
        <v>0</v>
      </c>
      <c r="Z230" s="13">
        <f t="shared" si="48"/>
        <v>0</v>
      </c>
      <c r="AC230" s="13">
        <f t="shared" si="49"/>
        <v>0</v>
      </c>
      <c r="AF230" s="13">
        <f t="shared" si="50"/>
        <v>0</v>
      </c>
      <c r="AI230" s="13">
        <f t="shared" si="51"/>
        <v>0</v>
      </c>
      <c r="AL230" s="13">
        <f t="shared" si="52"/>
        <v>0</v>
      </c>
      <c r="AO230" s="21">
        <f t="shared" si="53"/>
        <v>0</v>
      </c>
      <c r="AR230" s="21">
        <f t="shared" si="54"/>
        <v>0</v>
      </c>
    </row>
    <row r="231" spans="1:44" ht="45">
      <c r="A231" s="1" t="s">
        <v>1008</v>
      </c>
      <c r="B231" s="3" t="s">
        <v>749</v>
      </c>
      <c r="C231" s="2">
        <v>30000</v>
      </c>
      <c r="D231" s="2">
        <v>0</v>
      </c>
      <c r="E231" s="2">
        <f t="shared" si="41"/>
        <v>30000</v>
      </c>
      <c r="F231" s="2">
        <v>0</v>
      </c>
      <c r="G231" s="2">
        <v>0</v>
      </c>
      <c r="H231" s="2">
        <f t="shared" si="42"/>
        <v>0</v>
      </c>
      <c r="K231" s="13">
        <f t="shared" si="43"/>
        <v>0</v>
      </c>
      <c r="N231" s="13">
        <f t="shared" si="44"/>
        <v>0</v>
      </c>
      <c r="O231" s="2">
        <f>C231</f>
        <v>30000</v>
      </c>
      <c r="Q231" s="13">
        <f t="shared" si="45"/>
        <v>30000</v>
      </c>
      <c r="T231" s="13">
        <f t="shared" si="46"/>
        <v>0</v>
      </c>
      <c r="W231" s="13">
        <f t="shared" si="47"/>
        <v>0</v>
      </c>
      <c r="Z231" s="13">
        <f t="shared" si="48"/>
        <v>0</v>
      </c>
      <c r="AC231" s="13">
        <f t="shared" si="49"/>
        <v>0</v>
      </c>
      <c r="AF231" s="13">
        <f t="shared" si="50"/>
        <v>0</v>
      </c>
      <c r="AI231" s="13">
        <f t="shared" si="51"/>
        <v>0</v>
      </c>
      <c r="AL231" s="13">
        <f t="shared" si="52"/>
        <v>0</v>
      </c>
      <c r="AO231" s="21">
        <f t="shared" si="53"/>
        <v>0</v>
      </c>
      <c r="AR231" s="21">
        <f t="shared" si="54"/>
        <v>0</v>
      </c>
    </row>
    <row r="232" spans="1:44" ht="67.5">
      <c r="A232" s="1" t="s">
        <v>750</v>
      </c>
      <c r="B232" s="3" t="s">
        <v>0</v>
      </c>
      <c r="D232" s="2">
        <v>28000</v>
      </c>
      <c r="E232" s="2">
        <f t="shared" si="41"/>
        <v>28000</v>
      </c>
      <c r="G232" s="2">
        <v>17200</v>
      </c>
      <c r="H232" s="2">
        <f t="shared" si="42"/>
        <v>17200</v>
      </c>
      <c r="K232" s="13">
        <f t="shared" si="43"/>
        <v>0</v>
      </c>
      <c r="N232" s="13">
        <f t="shared" si="44"/>
        <v>0</v>
      </c>
      <c r="Q232" s="13">
        <f t="shared" si="45"/>
        <v>0</v>
      </c>
      <c r="T232" s="13">
        <f t="shared" si="46"/>
        <v>0</v>
      </c>
      <c r="W232" s="13">
        <f t="shared" si="47"/>
        <v>0</v>
      </c>
      <c r="Z232" s="13">
        <f t="shared" si="48"/>
        <v>0</v>
      </c>
      <c r="AB232" s="2">
        <f>D232</f>
        <v>28000</v>
      </c>
      <c r="AC232" s="13">
        <f t="shared" si="49"/>
        <v>28000</v>
      </c>
      <c r="AE232" s="2">
        <f>G232</f>
        <v>17200</v>
      </c>
      <c r="AF232" s="13">
        <f t="shared" si="50"/>
        <v>17200</v>
      </c>
      <c r="AI232" s="13">
        <f t="shared" si="51"/>
        <v>0</v>
      </c>
      <c r="AL232" s="13">
        <f t="shared" si="52"/>
        <v>0</v>
      </c>
      <c r="AO232" s="21">
        <f t="shared" si="53"/>
        <v>0</v>
      </c>
      <c r="AR232" s="21">
        <f t="shared" si="54"/>
        <v>0</v>
      </c>
    </row>
    <row r="233" spans="1:44" ht="67.5">
      <c r="A233" s="1" t="s">
        <v>1</v>
      </c>
      <c r="B233" s="3" t="s">
        <v>2</v>
      </c>
      <c r="C233" s="2">
        <v>5000</v>
      </c>
      <c r="E233" s="2">
        <f t="shared" si="41"/>
        <v>5000</v>
      </c>
      <c r="F233" s="2">
        <v>4965</v>
      </c>
      <c r="H233" s="2">
        <f t="shared" si="42"/>
        <v>4965</v>
      </c>
      <c r="K233" s="13">
        <f t="shared" si="43"/>
        <v>0</v>
      </c>
      <c r="N233" s="13">
        <f t="shared" si="44"/>
        <v>0</v>
      </c>
      <c r="Q233" s="13">
        <f t="shared" si="45"/>
        <v>0</v>
      </c>
      <c r="T233" s="13">
        <f t="shared" si="46"/>
        <v>0</v>
      </c>
      <c r="W233" s="13">
        <f t="shared" si="47"/>
        <v>0</v>
      </c>
      <c r="Z233" s="13">
        <f t="shared" si="48"/>
        <v>0</v>
      </c>
      <c r="AA233" s="2">
        <f>C233</f>
        <v>5000</v>
      </c>
      <c r="AC233" s="13">
        <f t="shared" si="49"/>
        <v>5000</v>
      </c>
      <c r="AD233" s="2">
        <f>F233</f>
        <v>4965</v>
      </c>
      <c r="AF233" s="13">
        <f t="shared" si="50"/>
        <v>4965</v>
      </c>
      <c r="AI233" s="13">
        <f t="shared" si="51"/>
        <v>0</v>
      </c>
      <c r="AL233" s="13">
        <f t="shared" si="52"/>
        <v>0</v>
      </c>
      <c r="AO233" s="21">
        <f t="shared" si="53"/>
        <v>0</v>
      </c>
      <c r="AR233" s="21">
        <f t="shared" si="54"/>
        <v>0</v>
      </c>
    </row>
    <row r="234" spans="1:44" ht="67.5">
      <c r="A234" s="1" t="s">
        <v>3</v>
      </c>
      <c r="B234" s="3" t="s">
        <v>4</v>
      </c>
      <c r="C234" s="2">
        <v>5000</v>
      </c>
      <c r="E234" s="2">
        <f t="shared" si="41"/>
        <v>5000</v>
      </c>
      <c r="F234" s="2">
        <v>0</v>
      </c>
      <c r="G234" s="2">
        <v>0</v>
      </c>
      <c r="H234" s="2">
        <f t="shared" si="42"/>
        <v>0</v>
      </c>
      <c r="K234" s="13">
        <f t="shared" si="43"/>
        <v>0</v>
      </c>
      <c r="N234" s="13">
        <f t="shared" si="44"/>
        <v>0</v>
      </c>
      <c r="Q234" s="13">
        <f t="shared" si="45"/>
        <v>0</v>
      </c>
      <c r="T234" s="13">
        <f t="shared" si="46"/>
        <v>0</v>
      </c>
      <c r="W234" s="13">
        <f t="shared" si="47"/>
        <v>0</v>
      </c>
      <c r="Z234" s="13">
        <f t="shared" si="48"/>
        <v>0</v>
      </c>
      <c r="AA234" s="2">
        <f>C234</f>
        <v>5000</v>
      </c>
      <c r="AC234" s="13">
        <f t="shared" si="49"/>
        <v>5000</v>
      </c>
      <c r="AF234" s="13">
        <f t="shared" si="50"/>
        <v>0</v>
      </c>
      <c r="AI234" s="13">
        <f t="shared" si="51"/>
        <v>0</v>
      </c>
      <c r="AL234" s="13">
        <f t="shared" si="52"/>
        <v>0</v>
      </c>
      <c r="AO234" s="21">
        <f t="shared" si="53"/>
        <v>0</v>
      </c>
      <c r="AR234" s="21">
        <f t="shared" si="54"/>
        <v>0</v>
      </c>
    </row>
    <row r="235" spans="1:44" ht="67.5">
      <c r="A235" s="1" t="s">
        <v>5</v>
      </c>
      <c r="B235" s="3" t="s">
        <v>6</v>
      </c>
      <c r="C235" s="2">
        <v>4000</v>
      </c>
      <c r="E235" s="2">
        <f t="shared" si="41"/>
        <v>4000</v>
      </c>
      <c r="F235" s="2">
        <v>4000</v>
      </c>
      <c r="G235" s="2">
        <v>0</v>
      </c>
      <c r="H235" s="2">
        <f t="shared" si="42"/>
        <v>4000</v>
      </c>
      <c r="K235" s="13">
        <f t="shared" si="43"/>
        <v>0</v>
      </c>
      <c r="N235" s="13">
        <f t="shared" si="44"/>
        <v>0</v>
      </c>
      <c r="O235" s="2">
        <f>C235</f>
        <v>4000</v>
      </c>
      <c r="Q235" s="13">
        <f t="shared" si="45"/>
        <v>4000</v>
      </c>
      <c r="R235" s="2">
        <f>F235</f>
        <v>4000</v>
      </c>
      <c r="T235" s="13">
        <f t="shared" si="46"/>
        <v>4000</v>
      </c>
      <c r="W235" s="13">
        <f t="shared" si="47"/>
        <v>0</v>
      </c>
      <c r="Z235" s="13">
        <f t="shared" si="48"/>
        <v>0</v>
      </c>
      <c r="AC235" s="13">
        <f t="shared" si="49"/>
        <v>0</v>
      </c>
      <c r="AF235" s="13">
        <f t="shared" si="50"/>
        <v>0</v>
      </c>
      <c r="AI235" s="13">
        <f t="shared" si="51"/>
        <v>0</v>
      </c>
      <c r="AL235" s="13">
        <f t="shared" si="52"/>
        <v>0</v>
      </c>
      <c r="AO235" s="21">
        <f t="shared" si="53"/>
        <v>0</v>
      </c>
      <c r="AR235" s="21">
        <f t="shared" si="54"/>
        <v>0</v>
      </c>
    </row>
    <row r="236" spans="1:44" ht="90">
      <c r="A236" s="1" t="s">
        <v>7</v>
      </c>
      <c r="B236" s="3" t="s">
        <v>8</v>
      </c>
      <c r="C236" s="2">
        <v>0</v>
      </c>
      <c r="D236" s="2">
        <v>27500</v>
      </c>
      <c r="E236" s="2">
        <f t="shared" si="41"/>
        <v>27500</v>
      </c>
      <c r="F236" s="2">
        <v>0</v>
      </c>
      <c r="G236" s="2">
        <v>0</v>
      </c>
      <c r="H236" s="2">
        <f t="shared" si="42"/>
        <v>0</v>
      </c>
      <c r="K236" s="13">
        <f t="shared" si="43"/>
        <v>0</v>
      </c>
      <c r="N236" s="13">
        <f t="shared" si="44"/>
        <v>0</v>
      </c>
      <c r="P236" s="2">
        <f>D236</f>
        <v>27500</v>
      </c>
      <c r="Q236" s="13">
        <f t="shared" si="45"/>
        <v>27500</v>
      </c>
      <c r="T236" s="13">
        <f t="shared" si="46"/>
        <v>0</v>
      </c>
      <c r="W236" s="13">
        <f t="shared" si="47"/>
        <v>0</v>
      </c>
      <c r="Z236" s="13">
        <f t="shared" si="48"/>
        <v>0</v>
      </c>
      <c r="AC236" s="13">
        <f t="shared" si="49"/>
        <v>0</v>
      </c>
      <c r="AF236" s="13">
        <f t="shared" si="50"/>
        <v>0</v>
      </c>
      <c r="AI236" s="13">
        <f t="shared" si="51"/>
        <v>0</v>
      </c>
      <c r="AL236" s="13">
        <f t="shared" si="52"/>
        <v>0</v>
      </c>
      <c r="AO236" s="21">
        <f t="shared" si="53"/>
        <v>0</v>
      </c>
      <c r="AR236" s="21">
        <f t="shared" si="54"/>
        <v>0</v>
      </c>
    </row>
    <row r="237" spans="1:44" ht="67.5">
      <c r="A237" s="1" t="s">
        <v>9</v>
      </c>
      <c r="B237" s="3" t="s">
        <v>10</v>
      </c>
      <c r="C237" s="2">
        <v>4000</v>
      </c>
      <c r="E237" s="2">
        <f t="shared" si="41"/>
        <v>4000</v>
      </c>
      <c r="F237" s="2">
        <v>3600</v>
      </c>
      <c r="H237" s="2">
        <f t="shared" si="42"/>
        <v>3600</v>
      </c>
      <c r="K237" s="13">
        <f t="shared" si="43"/>
        <v>0</v>
      </c>
      <c r="N237" s="13">
        <f t="shared" si="44"/>
        <v>0</v>
      </c>
      <c r="O237" s="2">
        <f>C237</f>
        <v>4000</v>
      </c>
      <c r="Q237" s="13">
        <f t="shared" si="45"/>
        <v>4000</v>
      </c>
      <c r="R237" s="2">
        <f>F237</f>
        <v>3600</v>
      </c>
      <c r="T237" s="13">
        <f t="shared" si="46"/>
        <v>3600</v>
      </c>
      <c r="W237" s="13">
        <f t="shared" si="47"/>
        <v>0</v>
      </c>
      <c r="Z237" s="13">
        <f t="shared" si="48"/>
        <v>0</v>
      </c>
      <c r="AC237" s="13">
        <f t="shared" si="49"/>
        <v>0</v>
      </c>
      <c r="AF237" s="13">
        <f t="shared" si="50"/>
        <v>0</v>
      </c>
      <c r="AI237" s="13">
        <f t="shared" si="51"/>
        <v>0</v>
      </c>
      <c r="AL237" s="13">
        <f t="shared" si="52"/>
        <v>0</v>
      </c>
      <c r="AO237" s="21">
        <f t="shared" si="53"/>
        <v>0</v>
      </c>
      <c r="AR237" s="21">
        <f t="shared" si="54"/>
        <v>0</v>
      </c>
    </row>
    <row r="238" spans="1:44" ht="67.5">
      <c r="A238" s="1" t="s">
        <v>11</v>
      </c>
      <c r="B238" s="3" t="s">
        <v>12</v>
      </c>
      <c r="C238" s="2">
        <v>4000</v>
      </c>
      <c r="E238" s="2">
        <f t="shared" si="41"/>
        <v>4000</v>
      </c>
      <c r="F238" s="2">
        <v>4000</v>
      </c>
      <c r="H238" s="2">
        <f t="shared" si="42"/>
        <v>4000</v>
      </c>
      <c r="K238" s="13">
        <f t="shared" si="43"/>
        <v>0</v>
      </c>
      <c r="N238" s="13">
        <f t="shared" si="44"/>
        <v>0</v>
      </c>
      <c r="O238" s="2">
        <f>C238</f>
        <v>4000</v>
      </c>
      <c r="Q238" s="13">
        <f t="shared" si="45"/>
        <v>4000</v>
      </c>
      <c r="R238" s="2">
        <f>F238</f>
        <v>4000</v>
      </c>
      <c r="T238" s="13">
        <f t="shared" si="46"/>
        <v>4000</v>
      </c>
      <c r="W238" s="13">
        <f t="shared" si="47"/>
        <v>0</v>
      </c>
      <c r="Z238" s="13">
        <f t="shared" si="48"/>
        <v>0</v>
      </c>
      <c r="AC238" s="13">
        <f t="shared" si="49"/>
        <v>0</v>
      </c>
      <c r="AF238" s="13">
        <f t="shared" si="50"/>
        <v>0</v>
      </c>
      <c r="AI238" s="13">
        <f t="shared" si="51"/>
        <v>0</v>
      </c>
      <c r="AL238" s="13">
        <f t="shared" si="52"/>
        <v>0</v>
      </c>
      <c r="AO238" s="21">
        <f t="shared" si="53"/>
        <v>0</v>
      </c>
      <c r="AR238" s="21">
        <f t="shared" si="54"/>
        <v>0</v>
      </c>
    </row>
    <row r="239" spans="1:44" ht="112.5">
      <c r="A239" s="1" t="s">
        <v>13</v>
      </c>
      <c r="B239" s="3" t="s">
        <v>14</v>
      </c>
      <c r="C239" s="2">
        <v>5000</v>
      </c>
      <c r="E239" s="2">
        <f t="shared" si="41"/>
        <v>5000</v>
      </c>
      <c r="F239" s="2">
        <v>2050</v>
      </c>
      <c r="H239" s="2">
        <f t="shared" si="42"/>
        <v>2050</v>
      </c>
      <c r="K239" s="13">
        <f t="shared" si="43"/>
        <v>0</v>
      </c>
      <c r="N239" s="13">
        <f t="shared" si="44"/>
        <v>0</v>
      </c>
      <c r="O239" s="2">
        <f>C239</f>
        <v>5000</v>
      </c>
      <c r="Q239" s="13">
        <f t="shared" si="45"/>
        <v>5000</v>
      </c>
      <c r="R239" s="2">
        <f>F239</f>
        <v>2050</v>
      </c>
      <c r="T239" s="13">
        <f t="shared" si="46"/>
        <v>2050</v>
      </c>
      <c r="W239" s="13">
        <f t="shared" si="47"/>
        <v>0</v>
      </c>
      <c r="Z239" s="13">
        <f t="shared" si="48"/>
        <v>0</v>
      </c>
      <c r="AC239" s="13">
        <f t="shared" si="49"/>
        <v>0</v>
      </c>
      <c r="AF239" s="13">
        <f t="shared" si="50"/>
        <v>0</v>
      </c>
      <c r="AI239" s="13">
        <f t="shared" si="51"/>
        <v>0</v>
      </c>
      <c r="AL239" s="13">
        <f t="shared" si="52"/>
        <v>0</v>
      </c>
      <c r="AO239" s="21">
        <f t="shared" si="53"/>
        <v>0</v>
      </c>
      <c r="AR239" s="21">
        <f t="shared" si="54"/>
        <v>0</v>
      </c>
    </row>
    <row r="240" spans="1:44" ht="45">
      <c r="A240" s="1" t="s">
        <v>15</v>
      </c>
      <c r="B240" s="3" t="s">
        <v>16</v>
      </c>
      <c r="C240" s="2">
        <v>2000</v>
      </c>
      <c r="E240" s="2">
        <f t="shared" si="41"/>
        <v>2000</v>
      </c>
      <c r="F240" s="2">
        <v>0</v>
      </c>
      <c r="H240" s="2">
        <f t="shared" si="42"/>
        <v>0</v>
      </c>
      <c r="K240" s="13">
        <f t="shared" si="43"/>
        <v>0</v>
      </c>
      <c r="N240" s="13">
        <f t="shared" si="44"/>
        <v>0</v>
      </c>
      <c r="Q240" s="13">
        <f t="shared" si="45"/>
        <v>0</v>
      </c>
      <c r="T240" s="13">
        <f t="shared" si="46"/>
        <v>0</v>
      </c>
      <c r="W240" s="13">
        <f t="shared" si="47"/>
        <v>0</v>
      </c>
      <c r="Z240" s="13">
        <f t="shared" si="48"/>
        <v>0</v>
      </c>
      <c r="AC240" s="13">
        <f t="shared" si="49"/>
        <v>0</v>
      </c>
      <c r="AF240" s="13">
        <f t="shared" si="50"/>
        <v>0</v>
      </c>
      <c r="AI240" s="13">
        <f t="shared" si="51"/>
        <v>0</v>
      </c>
      <c r="AL240" s="13">
        <f t="shared" si="52"/>
        <v>0</v>
      </c>
      <c r="AM240" s="7">
        <f>C240</f>
        <v>2000</v>
      </c>
      <c r="AO240" s="21">
        <f t="shared" si="53"/>
        <v>2000</v>
      </c>
      <c r="AR240" s="21">
        <f t="shared" si="54"/>
        <v>0</v>
      </c>
    </row>
    <row r="241" spans="1:44" ht="67.5">
      <c r="A241" s="1" t="s">
        <v>17</v>
      </c>
      <c r="B241" s="3" t="s">
        <v>18</v>
      </c>
      <c r="C241" s="2">
        <v>10000</v>
      </c>
      <c r="E241" s="2">
        <f t="shared" si="41"/>
        <v>10000</v>
      </c>
      <c r="F241" s="2">
        <v>7410</v>
      </c>
      <c r="H241" s="2">
        <f t="shared" si="42"/>
        <v>7410</v>
      </c>
      <c r="K241" s="13">
        <f t="shared" si="43"/>
        <v>0</v>
      </c>
      <c r="N241" s="13">
        <f t="shared" si="44"/>
        <v>0</v>
      </c>
      <c r="O241" s="2">
        <f aca="true" t="shared" si="60" ref="O241:O253">C241</f>
        <v>10000</v>
      </c>
      <c r="Q241" s="13">
        <f t="shared" si="45"/>
        <v>10000</v>
      </c>
      <c r="R241" s="2">
        <f aca="true" t="shared" si="61" ref="R241:R250">F241</f>
        <v>7410</v>
      </c>
      <c r="T241" s="13">
        <f t="shared" si="46"/>
        <v>7410</v>
      </c>
      <c r="W241" s="13">
        <f t="shared" si="47"/>
        <v>0</v>
      </c>
      <c r="Z241" s="13">
        <f t="shared" si="48"/>
        <v>0</v>
      </c>
      <c r="AC241" s="13">
        <f t="shared" si="49"/>
        <v>0</v>
      </c>
      <c r="AF241" s="13">
        <f t="shared" si="50"/>
        <v>0</v>
      </c>
      <c r="AI241" s="13">
        <f t="shared" si="51"/>
        <v>0</v>
      </c>
      <c r="AL241" s="13">
        <f t="shared" si="52"/>
        <v>0</v>
      </c>
      <c r="AO241" s="21">
        <f t="shared" si="53"/>
        <v>0</v>
      </c>
      <c r="AR241" s="21">
        <f t="shared" si="54"/>
        <v>0</v>
      </c>
    </row>
    <row r="242" spans="1:44" ht="67.5">
      <c r="A242" s="1" t="s">
        <v>19</v>
      </c>
      <c r="B242" s="3" t="s">
        <v>18</v>
      </c>
      <c r="C242" s="2">
        <v>10000</v>
      </c>
      <c r="E242" s="2">
        <f t="shared" si="41"/>
        <v>10000</v>
      </c>
      <c r="F242" s="2">
        <v>3007</v>
      </c>
      <c r="H242" s="2">
        <f t="shared" si="42"/>
        <v>3007</v>
      </c>
      <c r="K242" s="13">
        <f t="shared" si="43"/>
        <v>0</v>
      </c>
      <c r="N242" s="13">
        <f t="shared" si="44"/>
        <v>0</v>
      </c>
      <c r="O242" s="2">
        <f t="shared" si="60"/>
        <v>10000</v>
      </c>
      <c r="Q242" s="13">
        <f t="shared" si="45"/>
        <v>10000</v>
      </c>
      <c r="R242" s="2">
        <f t="shared" si="61"/>
        <v>3007</v>
      </c>
      <c r="T242" s="13">
        <f t="shared" si="46"/>
        <v>3007</v>
      </c>
      <c r="W242" s="13">
        <f t="shared" si="47"/>
        <v>0</v>
      </c>
      <c r="Z242" s="13">
        <f t="shared" si="48"/>
        <v>0</v>
      </c>
      <c r="AC242" s="13">
        <f t="shared" si="49"/>
        <v>0</v>
      </c>
      <c r="AF242" s="13">
        <f t="shared" si="50"/>
        <v>0</v>
      </c>
      <c r="AI242" s="13">
        <f t="shared" si="51"/>
        <v>0</v>
      </c>
      <c r="AL242" s="13">
        <f t="shared" si="52"/>
        <v>0</v>
      </c>
      <c r="AO242" s="21">
        <f t="shared" si="53"/>
        <v>0</v>
      </c>
      <c r="AR242" s="21">
        <f t="shared" si="54"/>
        <v>0</v>
      </c>
    </row>
    <row r="243" spans="1:44" ht="45">
      <c r="A243" s="1" t="s">
        <v>20</v>
      </c>
      <c r="B243" s="3" t="s">
        <v>21</v>
      </c>
      <c r="C243" s="2">
        <v>15000</v>
      </c>
      <c r="E243" s="2">
        <f t="shared" si="41"/>
        <v>15000</v>
      </c>
      <c r="F243" s="2">
        <v>12966</v>
      </c>
      <c r="H243" s="2">
        <f t="shared" si="42"/>
        <v>12966</v>
      </c>
      <c r="K243" s="13">
        <f t="shared" si="43"/>
        <v>0</v>
      </c>
      <c r="N243" s="13">
        <f t="shared" si="44"/>
        <v>0</v>
      </c>
      <c r="O243" s="2">
        <f t="shared" si="60"/>
        <v>15000</v>
      </c>
      <c r="Q243" s="13">
        <f t="shared" si="45"/>
        <v>15000</v>
      </c>
      <c r="R243" s="2">
        <f t="shared" si="61"/>
        <v>12966</v>
      </c>
      <c r="T243" s="13">
        <f t="shared" si="46"/>
        <v>12966</v>
      </c>
      <c r="W243" s="13">
        <f t="shared" si="47"/>
        <v>0</v>
      </c>
      <c r="Z243" s="13">
        <f t="shared" si="48"/>
        <v>0</v>
      </c>
      <c r="AC243" s="13">
        <f t="shared" si="49"/>
        <v>0</v>
      </c>
      <c r="AF243" s="13">
        <f t="shared" si="50"/>
        <v>0</v>
      </c>
      <c r="AI243" s="13">
        <f t="shared" si="51"/>
        <v>0</v>
      </c>
      <c r="AL243" s="13">
        <f t="shared" si="52"/>
        <v>0</v>
      </c>
      <c r="AO243" s="21">
        <f t="shared" si="53"/>
        <v>0</v>
      </c>
      <c r="AR243" s="21">
        <f t="shared" si="54"/>
        <v>0</v>
      </c>
    </row>
    <row r="244" spans="1:44" ht="45">
      <c r="A244" s="1" t="s">
        <v>22</v>
      </c>
      <c r="B244" s="3" t="s">
        <v>23</v>
      </c>
      <c r="C244" s="2">
        <v>18000</v>
      </c>
      <c r="E244" s="2">
        <f t="shared" si="41"/>
        <v>18000</v>
      </c>
      <c r="F244" s="2">
        <v>11869</v>
      </c>
      <c r="H244" s="2">
        <f t="shared" si="42"/>
        <v>11869</v>
      </c>
      <c r="K244" s="13">
        <f t="shared" si="43"/>
        <v>0</v>
      </c>
      <c r="N244" s="13">
        <f t="shared" si="44"/>
        <v>0</v>
      </c>
      <c r="O244" s="2">
        <f t="shared" si="60"/>
        <v>18000</v>
      </c>
      <c r="Q244" s="13">
        <f t="shared" si="45"/>
        <v>18000</v>
      </c>
      <c r="R244" s="2">
        <f t="shared" si="61"/>
        <v>11869</v>
      </c>
      <c r="T244" s="13">
        <f t="shared" si="46"/>
        <v>11869</v>
      </c>
      <c r="W244" s="13">
        <f t="shared" si="47"/>
        <v>0</v>
      </c>
      <c r="Z244" s="13">
        <f t="shared" si="48"/>
        <v>0</v>
      </c>
      <c r="AC244" s="13">
        <f t="shared" si="49"/>
        <v>0</v>
      </c>
      <c r="AF244" s="13">
        <f t="shared" si="50"/>
        <v>0</v>
      </c>
      <c r="AI244" s="13">
        <f t="shared" si="51"/>
        <v>0</v>
      </c>
      <c r="AL244" s="13">
        <f t="shared" si="52"/>
        <v>0</v>
      </c>
      <c r="AO244" s="21">
        <f t="shared" si="53"/>
        <v>0</v>
      </c>
      <c r="AR244" s="21">
        <f t="shared" si="54"/>
        <v>0</v>
      </c>
    </row>
    <row r="245" spans="1:44" ht="45">
      <c r="A245" s="1" t="s">
        <v>24</v>
      </c>
      <c r="B245" s="3" t="s">
        <v>25</v>
      </c>
      <c r="C245" s="2">
        <v>15000</v>
      </c>
      <c r="E245" s="2">
        <f t="shared" si="41"/>
        <v>15000</v>
      </c>
      <c r="F245" s="2">
        <v>11756</v>
      </c>
      <c r="H245" s="2">
        <f t="shared" si="42"/>
        <v>11756</v>
      </c>
      <c r="K245" s="13">
        <f t="shared" si="43"/>
        <v>0</v>
      </c>
      <c r="N245" s="13">
        <f t="shared" si="44"/>
        <v>0</v>
      </c>
      <c r="O245" s="2">
        <f t="shared" si="60"/>
        <v>15000</v>
      </c>
      <c r="Q245" s="13">
        <f t="shared" si="45"/>
        <v>15000</v>
      </c>
      <c r="R245" s="2">
        <f t="shared" si="61"/>
        <v>11756</v>
      </c>
      <c r="T245" s="13">
        <f t="shared" si="46"/>
        <v>11756</v>
      </c>
      <c r="W245" s="13">
        <f t="shared" si="47"/>
        <v>0</v>
      </c>
      <c r="Z245" s="13">
        <f t="shared" si="48"/>
        <v>0</v>
      </c>
      <c r="AC245" s="13">
        <f t="shared" si="49"/>
        <v>0</v>
      </c>
      <c r="AF245" s="13">
        <f t="shared" si="50"/>
        <v>0</v>
      </c>
      <c r="AI245" s="13">
        <f t="shared" si="51"/>
        <v>0</v>
      </c>
      <c r="AL245" s="13">
        <f t="shared" si="52"/>
        <v>0</v>
      </c>
      <c r="AO245" s="21">
        <f t="shared" si="53"/>
        <v>0</v>
      </c>
      <c r="AR245" s="21">
        <f t="shared" si="54"/>
        <v>0</v>
      </c>
    </row>
    <row r="246" spans="1:44" ht="45">
      <c r="A246" s="1" t="s">
        <v>26</v>
      </c>
      <c r="B246" s="3" t="s">
        <v>27</v>
      </c>
      <c r="C246" s="2">
        <v>15000</v>
      </c>
      <c r="E246" s="2">
        <f t="shared" si="41"/>
        <v>15000</v>
      </c>
      <c r="F246" s="2">
        <v>13296</v>
      </c>
      <c r="H246" s="2">
        <f t="shared" si="42"/>
        <v>13296</v>
      </c>
      <c r="K246" s="13">
        <f t="shared" si="43"/>
        <v>0</v>
      </c>
      <c r="N246" s="13">
        <f t="shared" si="44"/>
        <v>0</v>
      </c>
      <c r="O246" s="2">
        <f t="shared" si="60"/>
        <v>15000</v>
      </c>
      <c r="Q246" s="13">
        <f t="shared" si="45"/>
        <v>15000</v>
      </c>
      <c r="R246" s="2">
        <f t="shared" si="61"/>
        <v>13296</v>
      </c>
      <c r="T246" s="13">
        <f t="shared" si="46"/>
        <v>13296</v>
      </c>
      <c r="W246" s="13">
        <f t="shared" si="47"/>
        <v>0</v>
      </c>
      <c r="Z246" s="13">
        <f t="shared" si="48"/>
        <v>0</v>
      </c>
      <c r="AC246" s="13">
        <f t="shared" si="49"/>
        <v>0</v>
      </c>
      <c r="AF246" s="13">
        <f t="shared" si="50"/>
        <v>0</v>
      </c>
      <c r="AI246" s="13">
        <f t="shared" si="51"/>
        <v>0</v>
      </c>
      <c r="AL246" s="13">
        <f t="shared" si="52"/>
        <v>0</v>
      </c>
      <c r="AO246" s="21">
        <f t="shared" si="53"/>
        <v>0</v>
      </c>
      <c r="AR246" s="21">
        <f t="shared" si="54"/>
        <v>0</v>
      </c>
    </row>
    <row r="247" spans="1:44" ht="45">
      <c r="A247" s="1" t="s">
        <v>28</v>
      </c>
      <c r="B247" s="3" t="s">
        <v>29</v>
      </c>
      <c r="C247" s="2">
        <v>15000</v>
      </c>
      <c r="E247" s="2">
        <f t="shared" si="41"/>
        <v>15000</v>
      </c>
      <c r="F247" s="2">
        <v>10552</v>
      </c>
      <c r="H247" s="2">
        <f t="shared" si="42"/>
        <v>10552</v>
      </c>
      <c r="K247" s="13">
        <f t="shared" si="43"/>
        <v>0</v>
      </c>
      <c r="N247" s="13">
        <f t="shared" si="44"/>
        <v>0</v>
      </c>
      <c r="O247" s="2">
        <f t="shared" si="60"/>
        <v>15000</v>
      </c>
      <c r="Q247" s="13">
        <f t="shared" si="45"/>
        <v>15000</v>
      </c>
      <c r="R247" s="2">
        <f t="shared" si="61"/>
        <v>10552</v>
      </c>
      <c r="T247" s="13">
        <f t="shared" si="46"/>
        <v>10552</v>
      </c>
      <c r="W247" s="13">
        <f t="shared" si="47"/>
        <v>0</v>
      </c>
      <c r="Z247" s="13">
        <f t="shared" si="48"/>
        <v>0</v>
      </c>
      <c r="AC247" s="13">
        <f t="shared" si="49"/>
        <v>0</v>
      </c>
      <c r="AF247" s="13">
        <f t="shared" si="50"/>
        <v>0</v>
      </c>
      <c r="AI247" s="13">
        <f t="shared" si="51"/>
        <v>0</v>
      </c>
      <c r="AL247" s="13">
        <f t="shared" si="52"/>
        <v>0</v>
      </c>
      <c r="AO247" s="21">
        <f t="shared" si="53"/>
        <v>0</v>
      </c>
      <c r="AR247" s="21">
        <f t="shared" si="54"/>
        <v>0</v>
      </c>
    </row>
    <row r="248" spans="1:44" ht="67.5">
      <c r="A248" s="1" t="s">
        <v>30</v>
      </c>
      <c r="B248" s="3" t="s">
        <v>1116</v>
      </c>
      <c r="C248" s="2">
        <v>4000</v>
      </c>
      <c r="E248" s="2">
        <f t="shared" si="41"/>
        <v>4000</v>
      </c>
      <c r="F248" s="2">
        <v>3990</v>
      </c>
      <c r="H248" s="2">
        <f t="shared" si="42"/>
        <v>3990</v>
      </c>
      <c r="K248" s="13">
        <f t="shared" si="43"/>
        <v>0</v>
      </c>
      <c r="N248" s="13">
        <f t="shared" si="44"/>
        <v>0</v>
      </c>
      <c r="O248" s="2">
        <f t="shared" si="60"/>
        <v>4000</v>
      </c>
      <c r="Q248" s="13">
        <f t="shared" si="45"/>
        <v>4000</v>
      </c>
      <c r="R248" s="2">
        <f t="shared" si="61"/>
        <v>3990</v>
      </c>
      <c r="T248" s="13">
        <f t="shared" si="46"/>
        <v>3990</v>
      </c>
      <c r="W248" s="13">
        <f t="shared" si="47"/>
        <v>0</v>
      </c>
      <c r="Z248" s="13">
        <f t="shared" si="48"/>
        <v>0</v>
      </c>
      <c r="AC248" s="13">
        <f t="shared" si="49"/>
        <v>0</v>
      </c>
      <c r="AF248" s="13">
        <f t="shared" si="50"/>
        <v>0</v>
      </c>
      <c r="AI248" s="13">
        <f t="shared" si="51"/>
        <v>0</v>
      </c>
      <c r="AL248" s="13">
        <f t="shared" si="52"/>
        <v>0</v>
      </c>
      <c r="AO248" s="21">
        <f t="shared" si="53"/>
        <v>0</v>
      </c>
      <c r="AR248" s="21">
        <f t="shared" si="54"/>
        <v>0</v>
      </c>
    </row>
    <row r="249" spans="1:44" ht="67.5">
      <c r="A249" s="1" t="s">
        <v>1117</v>
      </c>
      <c r="B249" s="3" t="s">
        <v>1116</v>
      </c>
      <c r="C249" s="2">
        <v>10000</v>
      </c>
      <c r="E249" s="2">
        <f t="shared" si="41"/>
        <v>10000</v>
      </c>
      <c r="F249" s="2">
        <v>5964</v>
      </c>
      <c r="H249" s="2">
        <f t="shared" si="42"/>
        <v>5964</v>
      </c>
      <c r="K249" s="13">
        <f t="shared" si="43"/>
        <v>0</v>
      </c>
      <c r="N249" s="13">
        <f t="shared" si="44"/>
        <v>0</v>
      </c>
      <c r="O249" s="2">
        <f t="shared" si="60"/>
        <v>10000</v>
      </c>
      <c r="Q249" s="13">
        <f t="shared" si="45"/>
        <v>10000</v>
      </c>
      <c r="R249" s="2">
        <f t="shared" si="61"/>
        <v>5964</v>
      </c>
      <c r="T249" s="13">
        <f t="shared" si="46"/>
        <v>5964</v>
      </c>
      <c r="W249" s="13">
        <f t="shared" si="47"/>
        <v>0</v>
      </c>
      <c r="Z249" s="13">
        <f t="shared" si="48"/>
        <v>0</v>
      </c>
      <c r="AC249" s="13">
        <f t="shared" si="49"/>
        <v>0</v>
      </c>
      <c r="AF249" s="13">
        <f t="shared" si="50"/>
        <v>0</v>
      </c>
      <c r="AI249" s="13">
        <f t="shared" si="51"/>
        <v>0</v>
      </c>
      <c r="AL249" s="13">
        <f t="shared" si="52"/>
        <v>0</v>
      </c>
      <c r="AO249" s="21">
        <f t="shared" si="53"/>
        <v>0</v>
      </c>
      <c r="AR249" s="21">
        <f t="shared" si="54"/>
        <v>0</v>
      </c>
    </row>
    <row r="250" spans="1:44" ht="67.5">
      <c r="A250" s="4" t="s">
        <v>1118</v>
      </c>
      <c r="B250" s="3" t="s">
        <v>1119</v>
      </c>
      <c r="C250" s="2">
        <v>20000</v>
      </c>
      <c r="E250" s="2">
        <f t="shared" si="41"/>
        <v>20000</v>
      </c>
      <c r="F250" s="2">
        <v>644</v>
      </c>
      <c r="H250" s="2">
        <f t="shared" si="42"/>
        <v>644</v>
      </c>
      <c r="K250" s="13">
        <f t="shared" si="43"/>
        <v>0</v>
      </c>
      <c r="N250" s="13">
        <f t="shared" si="44"/>
        <v>0</v>
      </c>
      <c r="O250" s="2">
        <f t="shared" si="60"/>
        <v>20000</v>
      </c>
      <c r="Q250" s="13">
        <f t="shared" si="45"/>
        <v>20000</v>
      </c>
      <c r="R250" s="2">
        <f t="shared" si="61"/>
        <v>644</v>
      </c>
      <c r="T250" s="13">
        <f t="shared" si="46"/>
        <v>644</v>
      </c>
      <c r="W250" s="13">
        <f t="shared" si="47"/>
        <v>0</v>
      </c>
      <c r="Z250" s="13">
        <f t="shared" si="48"/>
        <v>0</v>
      </c>
      <c r="AC250" s="13">
        <f t="shared" si="49"/>
        <v>0</v>
      </c>
      <c r="AF250" s="13">
        <f t="shared" si="50"/>
        <v>0</v>
      </c>
      <c r="AI250" s="13">
        <f t="shared" si="51"/>
        <v>0</v>
      </c>
      <c r="AL250" s="13">
        <f t="shared" si="52"/>
        <v>0</v>
      </c>
      <c r="AO250" s="21">
        <f t="shared" si="53"/>
        <v>0</v>
      </c>
      <c r="AR250" s="21">
        <f t="shared" si="54"/>
        <v>0</v>
      </c>
    </row>
    <row r="251" spans="2:44" ht="67.5">
      <c r="B251" s="3" t="s">
        <v>31</v>
      </c>
      <c r="C251" s="2">
        <v>4000</v>
      </c>
      <c r="E251" s="2">
        <v>4000</v>
      </c>
      <c r="K251" s="13">
        <f t="shared" si="43"/>
        <v>0</v>
      </c>
      <c r="N251" s="13">
        <f t="shared" si="44"/>
        <v>0</v>
      </c>
      <c r="O251" s="2">
        <f t="shared" si="60"/>
        <v>4000</v>
      </c>
      <c r="Q251" s="13">
        <f t="shared" si="45"/>
        <v>4000</v>
      </c>
      <c r="T251" s="13">
        <f t="shared" si="46"/>
        <v>0</v>
      </c>
      <c r="W251" s="13">
        <f t="shared" si="47"/>
        <v>0</v>
      </c>
      <c r="Z251" s="13">
        <f t="shared" si="48"/>
        <v>0</v>
      </c>
      <c r="AC251" s="13">
        <f t="shared" si="49"/>
        <v>0</v>
      </c>
      <c r="AF251" s="13">
        <f t="shared" si="50"/>
        <v>0</v>
      </c>
      <c r="AI251" s="13">
        <f t="shared" si="51"/>
        <v>0</v>
      </c>
      <c r="AL251" s="13">
        <f t="shared" si="52"/>
        <v>0</v>
      </c>
      <c r="AO251" s="21">
        <f t="shared" si="53"/>
        <v>0</v>
      </c>
      <c r="AR251" s="21">
        <f t="shared" si="54"/>
        <v>0</v>
      </c>
    </row>
    <row r="252" spans="2:44" ht="90">
      <c r="B252" s="3" t="s">
        <v>32</v>
      </c>
      <c r="C252" s="2">
        <v>30000</v>
      </c>
      <c r="E252" s="2">
        <v>30000</v>
      </c>
      <c r="K252" s="13">
        <f t="shared" si="43"/>
        <v>0</v>
      </c>
      <c r="N252" s="13">
        <f t="shared" si="44"/>
        <v>0</v>
      </c>
      <c r="O252" s="2">
        <f t="shared" si="60"/>
        <v>30000</v>
      </c>
      <c r="Q252" s="13">
        <f t="shared" si="45"/>
        <v>30000</v>
      </c>
      <c r="T252" s="13">
        <f t="shared" si="46"/>
        <v>0</v>
      </c>
      <c r="W252" s="13">
        <f t="shared" si="47"/>
        <v>0</v>
      </c>
      <c r="Z252" s="13">
        <f t="shared" si="48"/>
        <v>0</v>
      </c>
      <c r="AC252" s="13">
        <f t="shared" si="49"/>
        <v>0</v>
      </c>
      <c r="AF252" s="13">
        <f t="shared" si="50"/>
        <v>0</v>
      </c>
      <c r="AI252" s="13">
        <f t="shared" si="51"/>
        <v>0</v>
      </c>
      <c r="AL252" s="13">
        <f t="shared" si="52"/>
        <v>0</v>
      </c>
      <c r="AO252" s="21">
        <f t="shared" si="53"/>
        <v>0</v>
      </c>
      <c r="AR252" s="21">
        <f t="shared" si="54"/>
        <v>0</v>
      </c>
    </row>
    <row r="253" spans="1:44" ht="67.5">
      <c r="A253" s="4" t="s">
        <v>1120</v>
      </c>
      <c r="B253" s="3" t="s">
        <v>1121</v>
      </c>
      <c r="C253" s="2">
        <v>5752</v>
      </c>
      <c r="E253" s="2">
        <f>SUM(C253:D253)</f>
        <v>5752</v>
      </c>
      <c r="F253" s="2">
        <v>4484.5</v>
      </c>
      <c r="H253" s="2">
        <f>SUM(F253:G253)</f>
        <v>4484.5</v>
      </c>
      <c r="K253" s="13">
        <f t="shared" si="43"/>
        <v>0</v>
      </c>
      <c r="N253" s="13">
        <f t="shared" si="44"/>
        <v>0</v>
      </c>
      <c r="O253" s="2">
        <f t="shared" si="60"/>
        <v>5752</v>
      </c>
      <c r="Q253" s="13">
        <f t="shared" si="45"/>
        <v>5752</v>
      </c>
      <c r="R253" s="2">
        <f>F253</f>
        <v>4484.5</v>
      </c>
      <c r="T253" s="13">
        <f t="shared" si="46"/>
        <v>4484.5</v>
      </c>
      <c r="W253" s="13">
        <f t="shared" si="47"/>
        <v>0</v>
      </c>
      <c r="Z253" s="13">
        <f t="shared" si="48"/>
        <v>0</v>
      </c>
      <c r="AC253" s="13">
        <f t="shared" si="49"/>
        <v>0</v>
      </c>
      <c r="AF253" s="13">
        <f t="shared" si="50"/>
        <v>0</v>
      </c>
      <c r="AI253" s="13">
        <f t="shared" si="51"/>
        <v>0</v>
      </c>
      <c r="AL253" s="13">
        <f t="shared" si="52"/>
        <v>0</v>
      </c>
      <c r="AO253" s="21">
        <f t="shared" si="53"/>
        <v>0</v>
      </c>
      <c r="AR253" s="21">
        <f t="shared" si="54"/>
        <v>0</v>
      </c>
    </row>
    <row r="254" spans="1:44" ht="22.5">
      <c r="A254" s="1" t="s">
        <v>1120</v>
      </c>
      <c r="B254" s="1" t="s">
        <v>33</v>
      </c>
      <c r="D254" s="2">
        <v>297000</v>
      </c>
      <c r="E254" s="2">
        <f>SUM(C254:D254)</f>
        <v>297000</v>
      </c>
      <c r="G254" s="2">
        <v>297000</v>
      </c>
      <c r="H254" s="2">
        <f>SUM(F254:G254)</f>
        <v>297000</v>
      </c>
      <c r="K254" s="13">
        <f t="shared" si="43"/>
        <v>0</v>
      </c>
      <c r="N254" s="13">
        <f t="shared" si="44"/>
        <v>0</v>
      </c>
      <c r="Q254" s="13">
        <f t="shared" si="45"/>
        <v>0</v>
      </c>
      <c r="T254" s="13">
        <f t="shared" si="46"/>
        <v>0</v>
      </c>
      <c r="V254" s="2">
        <f>D254</f>
        <v>297000</v>
      </c>
      <c r="W254" s="13">
        <f t="shared" si="47"/>
        <v>297000</v>
      </c>
      <c r="Y254" s="2">
        <f>G254</f>
        <v>297000</v>
      </c>
      <c r="Z254" s="13">
        <f t="shared" si="48"/>
        <v>297000</v>
      </c>
      <c r="AC254" s="13">
        <f t="shared" si="49"/>
        <v>0</v>
      </c>
      <c r="AF254" s="13">
        <f t="shared" si="50"/>
        <v>0</v>
      </c>
      <c r="AI254" s="13">
        <f t="shared" si="51"/>
        <v>0</v>
      </c>
      <c r="AL254" s="13">
        <f t="shared" si="52"/>
        <v>0</v>
      </c>
      <c r="AO254" s="21">
        <f t="shared" si="53"/>
        <v>0</v>
      </c>
      <c r="AR254" s="21">
        <f t="shared" si="54"/>
        <v>0</v>
      </c>
    </row>
    <row r="255" spans="2:44" ht="22.5">
      <c r="B255" s="1" t="s">
        <v>34</v>
      </c>
      <c r="K255" s="13">
        <f t="shared" si="43"/>
        <v>0</v>
      </c>
      <c r="N255" s="13">
        <f t="shared" si="44"/>
        <v>0</v>
      </c>
      <c r="Q255" s="13">
        <f t="shared" si="45"/>
        <v>0</v>
      </c>
      <c r="T255" s="13">
        <f t="shared" si="46"/>
        <v>0</v>
      </c>
      <c r="W255" s="13">
        <f t="shared" si="47"/>
        <v>0</v>
      </c>
      <c r="Z255" s="13">
        <f t="shared" si="48"/>
        <v>0</v>
      </c>
      <c r="AC255" s="13">
        <f t="shared" si="49"/>
        <v>0</v>
      </c>
      <c r="AF255" s="13">
        <f t="shared" si="50"/>
        <v>0</v>
      </c>
      <c r="AI255" s="13">
        <f t="shared" si="51"/>
        <v>0</v>
      </c>
      <c r="AL255" s="13">
        <f t="shared" si="52"/>
        <v>0</v>
      </c>
      <c r="AO255" s="21">
        <f t="shared" si="53"/>
        <v>0</v>
      </c>
      <c r="AR255" s="21">
        <f t="shared" si="54"/>
        <v>0</v>
      </c>
    </row>
    <row r="256" spans="2:44" ht="22.5">
      <c r="B256" s="1" t="s">
        <v>35</v>
      </c>
      <c r="K256" s="13">
        <f t="shared" si="43"/>
        <v>0</v>
      </c>
      <c r="N256" s="13">
        <f t="shared" si="44"/>
        <v>0</v>
      </c>
      <c r="Q256" s="13">
        <f t="shared" si="45"/>
        <v>0</v>
      </c>
      <c r="T256" s="13">
        <f t="shared" si="46"/>
        <v>0</v>
      </c>
      <c r="W256" s="13">
        <f t="shared" si="47"/>
        <v>0</v>
      </c>
      <c r="Z256" s="13">
        <f t="shared" si="48"/>
        <v>0</v>
      </c>
      <c r="AC256" s="13">
        <f t="shared" si="49"/>
        <v>0</v>
      </c>
      <c r="AF256" s="13">
        <f t="shared" si="50"/>
        <v>0</v>
      </c>
      <c r="AI256" s="13">
        <f t="shared" si="51"/>
        <v>0</v>
      </c>
      <c r="AL256" s="13">
        <f t="shared" si="52"/>
        <v>0</v>
      </c>
      <c r="AO256" s="21">
        <f t="shared" si="53"/>
        <v>0</v>
      </c>
      <c r="AR256" s="21">
        <f t="shared" si="54"/>
        <v>0</v>
      </c>
    </row>
    <row r="257" spans="2:44" ht="22.5">
      <c r="B257" s="1" t="s">
        <v>36</v>
      </c>
      <c r="K257" s="13">
        <f t="shared" si="43"/>
        <v>0</v>
      </c>
      <c r="N257" s="13">
        <f t="shared" si="44"/>
        <v>0</v>
      </c>
      <c r="Q257" s="13">
        <f t="shared" si="45"/>
        <v>0</v>
      </c>
      <c r="T257" s="13">
        <f t="shared" si="46"/>
        <v>0</v>
      </c>
      <c r="W257" s="13">
        <f t="shared" si="47"/>
        <v>0</v>
      </c>
      <c r="Z257" s="13">
        <f t="shared" si="48"/>
        <v>0</v>
      </c>
      <c r="AC257" s="13">
        <f t="shared" si="49"/>
        <v>0</v>
      </c>
      <c r="AF257" s="13">
        <f t="shared" si="50"/>
        <v>0</v>
      </c>
      <c r="AI257" s="13">
        <f t="shared" si="51"/>
        <v>0</v>
      </c>
      <c r="AL257" s="13">
        <f t="shared" si="52"/>
        <v>0</v>
      </c>
      <c r="AO257" s="21">
        <f t="shared" si="53"/>
        <v>0</v>
      </c>
      <c r="AR257" s="21">
        <f t="shared" si="54"/>
        <v>0</v>
      </c>
    </row>
    <row r="258" spans="1:44" ht="22.5">
      <c r="A258" s="1" t="s">
        <v>1122</v>
      </c>
      <c r="B258" s="1" t="s">
        <v>37</v>
      </c>
      <c r="K258" s="13">
        <f t="shared" si="43"/>
        <v>0</v>
      </c>
      <c r="N258" s="13">
        <f t="shared" si="44"/>
        <v>0</v>
      </c>
      <c r="Q258" s="13">
        <f t="shared" si="45"/>
        <v>0</v>
      </c>
      <c r="T258" s="13">
        <f t="shared" si="46"/>
        <v>0</v>
      </c>
      <c r="W258" s="13">
        <f t="shared" si="47"/>
        <v>0</v>
      </c>
      <c r="Z258" s="13">
        <f t="shared" si="48"/>
        <v>0</v>
      </c>
      <c r="AC258" s="13">
        <f t="shared" si="49"/>
        <v>0</v>
      </c>
      <c r="AF258" s="13">
        <f t="shared" si="50"/>
        <v>0</v>
      </c>
      <c r="AI258" s="13">
        <f t="shared" si="51"/>
        <v>0</v>
      </c>
      <c r="AL258" s="13">
        <f t="shared" si="52"/>
        <v>0</v>
      </c>
      <c r="AO258" s="21">
        <f t="shared" si="53"/>
        <v>0</v>
      </c>
      <c r="AR258" s="21">
        <f t="shared" si="54"/>
        <v>0</v>
      </c>
    </row>
    <row r="259" spans="2:44" ht="22.5">
      <c r="B259" s="1" t="s">
        <v>38</v>
      </c>
      <c r="C259" s="2">
        <v>1132000</v>
      </c>
      <c r="D259" s="2">
        <v>1564500</v>
      </c>
      <c r="E259" s="2">
        <f aca="true" t="shared" si="62" ref="E259:E283">SUM(C259:D259)</f>
        <v>2696500</v>
      </c>
      <c r="F259" s="2">
        <v>701699</v>
      </c>
      <c r="G259" s="2">
        <v>432120</v>
      </c>
      <c r="H259" s="2">
        <f aca="true" t="shared" si="63" ref="H259:H283">SUM(F259:G259)</f>
        <v>1133819</v>
      </c>
      <c r="K259" s="13">
        <f t="shared" si="43"/>
        <v>0</v>
      </c>
      <c r="N259" s="13">
        <f t="shared" si="44"/>
        <v>0</v>
      </c>
      <c r="Q259" s="13">
        <f t="shared" si="45"/>
        <v>0</v>
      </c>
      <c r="T259" s="13">
        <f t="shared" si="46"/>
        <v>0</v>
      </c>
      <c r="U259" s="2">
        <f>C259</f>
        <v>1132000</v>
      </c>
      <c r="V259" s="2">
        <f>D259</f>
        <v>1564500</v>
      </c>
      <c r="W259" s="13">
        <f t="shared" si="47"/>
        <v>2696500</v>
      </c>
      <c r="X259" s="2">
        <f>F259</f>
        <v>701699</v>
      </c>
      <c r="Y259" s="2">
        <f>G259</f>
        <v>432120</v>
      </c>
      <c r="Z259" s="13">
        <f t="shared" si="48"/>
        <v>1133819</v>
      </c>
      <c r="AC259" s="13">
        <f t="shared" si="49"/>
        <v>0</v>
      </c>
      <c r="AF259" s="13">
        <f t="shared" si="50"/>
        <v>0</v>
      </c>
      <c r="AI259" s="13">
        <f t="shared" si="51"/>
        <v>0</v>
      </c>
      <c r="AL259" s="13">
        <f t="shared" si="52"/>
        <v>0</v>
      </c>
      <c r="AO259" s="21">
        <f t="shared" si="53"/>
        <v>0</v>
      </c>
      <c r="AR259" s="21">
        <f t="shared" si="54"/>
        <v>0</v>
      </c>
    </row>
    <row r="260" spans="1:44" ht="22.5">
      <c r="A260" s="1" t="s">
        <v>1124</v>
      </c>
      <c r="B260" s="1" t="s">
        <v>1123</v>
      </c>
      <c r="C260" s="2">
        <v>25000</v>
      </c>
      <c r="E260" s="2">
        <f t="shared" si="62"/>
        <v>25000</v>
      </c>
      <c r="F260" s="2">
        <v>17380</v>
      </c>
      <c r="H260" s="2">
        <f t="shared" si="63"/>
        <v>17380</v>
      </c>
      <c r="K260" s="13">
        <f t="shared" si="43"/>
        <v>0</v>
      </c>
      <c r="N260" s="13">
        <f t="shared" si="44"/>
        <v>0</v>
      </c>
      <c r="O260" s="2">
        <f>C260</f>
        <v>25000</v>
      </c>
      <c r="Q260" s="13">
        <f t="shared" si="45"/>
        <v>25000</v>
      </c>
      <c r="R260" s="2">
        <f>F260</f>
        <v>17380</v>
      </c>
      <c r="T260" s="13">
        <f t="shared" si="46"/>
        <v>17380</v>
      </c>
      <c r="W260" s="13">
        <f t="shared" si="47"/>
        <v>0</v>
      </c>
      <c r="Z260" s="13">
        <f t="shared" si="48"/>
        <v>0</v>
      </c>
      <c r="AC260" s="13">
        <f t="shared" si="49"/>
        <v>0</v>
      </c>
      <c r="AF260" s="13">
        <f t="shared" si="50"/>
        <v>0</v>
      </c>
      <c r="AI260" s="13">
        <f t="shared" si="51"/>
        <v>0</v>
      </c>
      <c r="AL260" s="13">
        <f t="shared" si="52"/>
        <v>0</v>
      </c>
      <c r="AO260" s="21">
        <f t="shared" si="53"/>
        <v>0</v>
      </c>
      <c r="AR260" s="21">
        <f t="shared" si="54"/>
        <v>0</v>
      </c>
    </row>
    <row r="261" spans="1:44" ht="22.5">
      <c r="A261" s="1" t="s">
        <v>1126</v>
      </c>
      <c r="B261" s="1" t="s">
        <v>1125</v>
      </c>
      <c r="C261" s="2">
        <v>55000</v>
      </c>
      <c r="E261" s="2">
        <f t="shared" si="62"/>
        <v>55000</v>
      </c>
      <c r="F261" s="2">
        <v>41312</v>
      </c>
      <c r="H261" s="2">
        <f t="shared" si="63"/>
        <v>41312</v>
      </c>
      <c r="K261" s="13">
        <f t="shared" si="43"/>
        <v>0</v>
      </c>
      <c r="N261" s="13">
        <f t="shared" si="44"/>
        <v>0</v>
      </c>
      <c r="O261" s="2">
        <f>C261</f>
        <v>55000</v>
      </c>
      <c r="Q261" s="13">
        <f t="shared" si="45"/>
        <v>55000</v>
      </c>
      <c r="R261" s="2">
        <f>F261</f>
        <v>41312</v>
      </c>
      <c r="T261" s="13">
        <f t="shared" si="46"/>
        <v>41312</v>
      </c>
      <c r="W261" s="13">
        <f t="shared" si="47"/>
        <v>0</v>
      </c>
      <c r="Z261" s="13">
        <f t="shared" si="48"/>
        <v>0</v>
      </c>
      <c r="AC261" s="13">
        <f t="shared" si="49"/>
        <v>0</v>
      </c>
      <c r="AF261" s="13">
        <f t="shared" si="50"/>
        <v>0</v>
      </c>
      <c r="AI261" s="13">
        <f t="shared" si="51"/>
        <v>0</v>
      </c>
      <c r="AL261" s="13">
        <f t="shared" si="52"/>
        <v>0</v>
      </c>
      <c r="AO261" s="21">
        <f t="shared" si="53"/>
        <v>0</v>
      </c>
      <c r="AR261" s="21">
        <f t="shared" si="54"/>
        <v>0</v>
      </c>
    </row>
    <row r="262" spans="1:44" ht="22.5">
      <c r="A262" s="1" t="s">
        <v>1127</v>
      </c>
      <c r="B262" s="1" t="s">
        <v>39</v>
      </c>
      <c r="C262" s="2">
        <v>7000</v>
      </c>
      <c r="E262" s="2">
        <f t="shared" si="62"/>
        <v>7000</v>
      </c>
      <c r="F262" s="2">
        <v>6352</v>
      </c>
      <c r="H262" s="2">
        <f t="shared" si="63"/>
        <v>6352</v>
      </c>
      <c r="K262" s="13">
        <f t="shared" si="43"/>
        <v>0</v>
      </c>
      <c r="N262" s="13">
        <f t="shared" si="44"/>
        <v>0</v>
      </c>
      <c r="Q262" s="13">
        <f t="shared" si="45"/>
        <v>0</v>
      </c>
      <c r="T262" s="13">
        <f t="shared" si="46"/>
        <v>0</v>
      </c>
      <c r="W262" s="13">
        <f t="shared" si="47"/>
        <v>0</v>
      </c>
      <c r="Z262" s="13">
        <f t="shared" si="48"/>
        <v>0</v>
      </c>
      <c r="AC262" s="13">
        <f t="shared" si="49"/>
        <v>0</v>
      </c>
      <c r="AF262" s="13">
        <f t="shared" si="50"/>
        <v>0</v>
      </c>
      <c r="AG262" s="2">
        <f>C262</f>
        <v>7000</v>
      </c>
      <c r="AI262" s="13">
        <f t="shared" si="51"/>
        <v>7000</v>
      </c>
      <c r="AJ262" s="2">
        <f>F262</f>
        <v>6352</v>
      </c>
      <c r="AL262" s="13">
        <f t="shared" si="52"/>
        <v>6352</v>
      </c>
      <c r="AO262" s="21">
        <f t="shared" si="53"/>
        <v>0</v>
      </c>
      <c r="AR262" s="21">
        <f t="shared" si="54"/>
        <v>0</v>
      </c>
    </row>
    <row r="263" spans="1:44" ht="45">
      <c r="A263" s="1" t="s">
        <v>1128</v>
      </c>
      <c r="B263" s="3" t="s">
        <v>1129</v>
      </c>
      <c r="C263" s="2">
        <v>5000</v>
      </c>
      <c r="E263" s="2">
        <f t="shared" si="62"/>
        <v>5000</v>
      </c>
      <c r="F263" s="2">
        <v>4192</v>
      </c>
      <c r="H263" s="2">
        <f t="shared" si="63"/>
        <v>4192</v>
      </c>
      <c r="K263" s="13">
        <f aca="true" t="shared" si="64" ref="K263:K326">SUM(I263:J263)</f>
        <v>0</v>
      </c>
      <c r="N263" s="13">
        <f aca="true" t="shared" si="65" ref="N263:N326">SUM(L263:M263)</f>
        <v>0</v>
      </c>
      <c r="Q263" s="13">
        <f aca="true" t="shared" si="66" ref="Q263:Q326">SUM(O263:P263)</f>
        <v>0</v>
      </c>
      <c r="T263" s="13">
        <f aca="true" t="shared" si="67" ref="T263:T326">SUM(R263:S263)</f>
        <v>0</v>
      </c>
      <c r="U263" s="2">
        <f>C263</f>
        <v>5000</v>
      </c>
      <c r="W263" s="13">
        <f aca="true" t="shared" si="68" ref="W263:W326">SUM(U263:V263)</f>
        <v>5000</v>
      </c>
      <c r="X263" s="2">
        <f>F263</f>
        <v>4192</v>
      </c>
      <c r="Z263" s="13">
        <f aca="true" t="shared" si="69" ref="Z263:Z326">SUM(X263:Y263)</f>
        <v>4192</v>
      </c>
      <c r="AC263" s="13">
        <f aca="true" t="shared" si="70" ref="AC263:AC326">SUM(AA263:AB263)</f>
        <v>0</v>
      </c>
      <c r="AF263" s="13">
        <f aca="true" t="shared" si="71" ref="AF263:AF326">SUM(AD263:AE263)</f>
        <v>0</v>
      </c>
      <c r="AI263" s="13">
        <f aca="true" t="shared" si="72" ref="AI263:AI326">SUM(AG263:AH263)</f>
        <v>0</v>
      </c>
      <c r="AL263" s="13">
        <f aca="true" t="shared" si="73" ref="AL263:AL326">SUM(AJ263:AK263)</f>
        <v>0</v>
      </c>
      <c r="AO263" s="21">
        <f aca="true" t="shared" si="74" ref="AO263:AO326">SUM(AM263:AN263)</f>
        <v>0</v>
      </c>
      <c r="AR263" s="21">
        <f aca="true" t="shared" si="75" ref="AR263:AR326">SUM(AP263:AQ263)</f>
        <v>0</v>
      </c>
    </row>
    <row r="264" spans="1:44" ht="45">
      <c r="A264" s="1" t="s">
        <v>1131</v>
      </c>
      <c r="B264" s="3" t="s">
        <v>1130</v>
      </c>
      <c r="C264" s="2">
        <v>200000</v>
      </c>
      <c r="E264" s="2">
        <f t="shared" si="62"/>
        <v>200000</v>
      </c>
      <c r="F264" s="2">
        <v>140257</v>
      </c>
      <c r="H264" s="2">
        <f t="shared" si="63"/>
        <v>140257</v>
      </c>
      <c r="K264" s="13">
        <f t="shared" si="64"/>
        <v>0</v>
      </c>
      <c r="N264" s="13">
        <f t="shared" si="65"/>
        <v>0</v>
      </c>
      <c r="Q264" s="13">
        <f t="shared" si="66"/>
        <v>0</v>
      </c>
      <c r="T264" s="13">
        <f t="shared" si="67"/>
        <v>0</v>
      </c>
      <c r="U264" s="2">
        <f>C264</f>
        <v>200000</v>
      </c>
      <c r="W264" s="13">
        <f t="shared" si="68"/>
        <v>200000</v>
      </c>
      <c r="X264" s="2">
        <f>F264</f>
        <v>140257</v>
      </c>
      <c r="Z264" s="13">
        <f t="shared" si="69"/>
        <v>140257</v>
      </c>
      <c r="AC264" s="13">
        <f t="shared" si="70"/>
        <v>0</v>
      </c>
      <c r="AF264" s="13">
        <f t="shared" si="71"/>
        <v>0</v>
      </c>
      <c r="AI264" s="13">
        <f t="shared" si="72"/>
        <v>0</v>
      </c>
      <c r="AL264" s="13">
        <f t="shared" si="73"/>
        <v>0</v>
      </c>
      <c r="AO264" s="21">
        <f t="shared" si="74"/>
        <v>0</v>
      </c>
      <c r="AR264" s="21">
        <f t="shared" si="75"/>
        <v>0</v>
      </c>
    </row>
    <row r="265" spans="1:44" ht="45">
      <c r="A265" s="1" t="s">
        <v>1132</v>
      </c>
      <c r="B265" s="3" t="s">
        <v>1133</v>
      </c>
      <c r="C265" s="2">
        <v>60000</v>
      </c>
      <c r="E265" s="2">
        <f t="shared" si="62"/>
        <v>60000</v>
      </c>
      <c r="F265" s="2">
        <v>50348</v>
      </c>
      <c r="H265" s="2">
        <f t="shared" si="63"/>
        <v>50348</v>
      </c>
      <c r="K265" s="13">
        <f t="shared" si="64"/>
        <v>0</v>
      </c>
      <c r="N265" s="13">
        <f t="shared" si="65"/>
        <v>0</v>
      </c>
      <c r="Q265" s="13">
        <f t="shared" si="66"/>
        <v>0</v>
      </c>
      <c r="T265" s="13">
        <f t="shared" si="67"/>
        <v>0</v>
      </c>
      <c r="U265" s="2">
        <f>C265</f>
        <v>60000</v>
      </c>
      <c r="W265" s="13">
        <f t="shared" si="68"/>
        <v>60000</v>
      </c>
      <c r="X265" s="2">
        <f>F265</f>
        <v>50348</v>
      </c>
      <c r="Z265" s="13">
        <f t="shared" si="69"/>
        <v>50348</v>
      </c>
      <c r="AC265" s="13">
        <f t="shared" si="70"/>
        <v>0</v>
      </c>
      <c r="AF265" s="13">
        <f t="shared" si="71"/>
        <v>0</v>
      </c>
      <c r="AI265" s="13">
        <f t="shared" si="72"/>
        <v>0</v>
      </c>
      <c r="AL265" s="13">
        <f t="shared" si="73"/>
        <v>0</v>
      </c>
      <c r="AO265" s="21">
        <f t="shared" si="74"/>
        <v>0</v>
      </c>
      <c r="AR265" s="21">
        <f t="shared" si="75"/>
        <v>0</v>
      </c>
    </row>
    <row r="266" spans="1:44" ht="67.5">
      <c r="A266" s="1" t="s">
        <v>1135</v>
      </c>
      <c r="B266" s="3" t="s">
        <v>1134</v>
      </c>
      <c r="C266" s="2">
        <v>826000</v>
      </c>
      <c r="E266" s="2">
        <f t="shared" si="62"/>
        <v>826000</v>
      </c>
      <c r="F266" s="2">
        <v>296488</v>
      </c>
      <c r="H266" s="2">
        <f t="shared" si="63"/>
        <v>296488</v>
      </c>
      <c r="I266" s="2">
        <f>C266</f>
        <v>826000</v>
      </c>
      <c r="K266" s="13">
        <f t="shared" si="64"/>
        <v>826000</v>
      </c>
      <c r="L266" s="2">
        <f>F266</f>
        <v>296488</v>
      </c>
      <c r="N266" s="13">
        <f t="shared" si="65"/>
        <v>296488</v>
      </c>
      <c r="Q266" s="13">
        <f t="shared" si="66"/>
        <v>0</v>
      </c>
      <c r="T266" s="13">
        <f t="shared" si="67"/>
        <v>0</v>
      </c>
      <c r="W266" s="13">
        <f t="shared" si="68"/>
        <v>0</v>
      </c>
      <c r="Z266" s="13">
        <f t="shared" si="69"/>
        <v>0</v>
      </c>
      <c r="AC266" s="13">
        <f t="shared" si="70"/>
        <v>0</v>
      </c>
      <c r="AF266" s="13">
        <f t="shared" si="71"/>
        <v>0</v>
      </c>
      <c r="AI266" s="13">
        <f t="shared" si="72"/>
        <v>0</v>
      </c>
      <c r="AL266" s="13">
        <f t="shared" si="73"/>
        <v>0</v>
      </c>
      <c r="AO266" s="21">
        <f t="shared" si="74"/>
        <v>0</v>
      </c>
      <c r="AR266" s="21">
        <f t="shared" si="75"/>
        <v>0</v>
      </c>
    </row>
    <row r="267" spans="1:44" ht="22.5">
      <c r="A267" s="1" t="s">
        <v>1139</v>
      </c>
      <c r="B267" s="1" t="s">
        <v>40</v>
      </c>
      <c r="E267" s="2">
        <f t="shared" si="62"/>
        <v>0</v>
      </c>
      <c r="H267" s="2">
        <f t="shared" si="63"/>
        <v>0</v>
      </c>
      <c r="K267" s="13">
        <f t="shared" si="64"/>
        <v>0</v>
      </c>
      <c r="N267" s="13">
        <f t="shared" si="65"/>
        <v>0</v>
      </c>
      <c r="Q267" s="13">
        <f t="shared" si="66"/>
        <v>0</v>
      </c>
      <c r="T267" s="13">
        <f t="shared" si="67"/>
        <v>0</v>
      </c>
      <c r="W267" s="13">
        <f t="shared" si="68"/>
        <v>0</v>
      </c>
      <c r="Z267" s="13">
        <f t="shared" si="69"/>
        <v>0</v>
      </c>
      <c r="AC267" s="13">
        <f t="shared" si="70"/>
        <v>0</v>
      </c>
      <c r="AF267" s="13">
        <f t="shared" si="71"/>
        <v>0</v>
      </c>
      <c r="AI267" s="13">
        <f t="shared" si="72"/>
        <v>0</v>
      </c>
      <c r="AL267" s="13">
        <f t="shared" si="73"/>
        <v>0</v>
      </c>
      <c r="AO267" s="21">
        <f t="shared" si="74"/>
        <v>0</v>
      </c>
      <c r="AR267" s="21">
        <f t="shared" si="75"/>
        <v>0</v>
      </c>
    </row>
    <row r="268" spans="2:44" ht="22.5">
      <c r="B268" s="1" t="s">
        <v>41</v>
      </c>
      <c r="E268" s="2">
        <f t="shared" si="62"/>
        <v>0</v>
      </c>
      <c r="H268" s="2">
        <f t="shared" si="63"/>
        <v>0</v>
      </c>
      <c r="K268" s="13">
        <f t="shared" si="64"/>
        <v>0</v>
      </c>
      <c r="N268" s="13">
        <f t="shared" si="65"/>
        <v>0</v>
      </c>
      <c r="Q268" s="13">
        <f t="shared" si="66"/>
        <v>0</v>
      </c>
      <c r="T268" s="13">
        <f t="shared" si="67"/>
        <v>0</v>
      </c>
      <c r="W268" s="13">
        <f t="shared" si="68"/>
        <v>0</v>
      </c>
      <c r="Z268" s="13">
        <f t="shared" si="69"/>
        <v>0</v>
      </c>
      <c r="AC268" s="13">
        <f t="shared" si="70"/>
        <v>0</v>
      </c>
      <c r="AF268" s="13">
        <f t="shared" si="71"/>
        <v>0</v>
      </c>
      <c r="AI268" s="13">
        <f t="shared" si="72"/>
        <v>0</v>
      </c>
      <c r="AL268" s="13">
        <f t="shared" si="73"/>
        <v>0</v>
      </c>
      <c r="AO268" s="21">
        <f t="shared" si="74"/>
        <v>0</v>
      </c>
      <c r="AR268" s="21">
        <f t="shared" si="75"/>
        <v>0</v>
      </c>
    </row>
    <row r="269" spans="2:44" ht="22.5">
      <c r="B269" s="1" t="s">
        <v>1136</v>
      </c>
      <c r="E269" s="2">
        <f t="shared" si="62"/>
        <v>0</v>
      </c>
      <c r="H269" s="2">
        <f t="shared" si="63"/>
        <v>0</v>
      </c>
      <c r="K269" s="13">
        <f t="shared" si="64"/>
        <v>0</v>
      </c>
      <c r="N269" s="13">
        <f t="shared" si="65"/>
        <v>0</v>
      </c>
      <c r="Q269" s="13">
        <f t="shared" si="66"/>
        <v>0</v>
      </c>
      <c r="T269" s="13">
        <f t="shared" si="67"/>
        <v>0</v>
      </c>
      <c r="W269" s="13">
        <f t="shared" si="68"/>
        <v>0</v>
      </c>
      <c r="Z269" s="13">
        <f t="shared" si="69"/>
        <v>0</v>
      </c>
      <c r="AC269" s="13">
        <f t="shared" si="70"/>
        <v>0</v>
      </c>
      <c r="AF269" s="13">
        <f t="shared" si="71"/>
        <v>0</v>
      </c>
      <c r="AI269" s="13">
        <f t="shared" si="72"/>
        <v>0</v>
      </c>
      <c r="AL269" s="13">
        <f t="shared" si="73"/>
        <v>0</v>
      </c>
      <c r="AO269" s="21">
        <f t="shared" si="74"/>
        <v>0</v>
      </c>
      <c r="AR269" s="21">
        <f t="shared" si="75"/>
        <v>0</v>
      </c>
    </row>
    <row r="270" spans="2:44" ht="22.5">
      <c r="B270" s="1" t="s">
        <v>1137</v>
      </c>
      <c r="E270" s="2">
        <f t="shared" si="62"/>
        <v>0</v>
      </c>
      <c r="H270" s="2">
        <f t="shared" si="63"/>
        <v>0</v>
      </c>
      <c r="K270" s="13">
        <f t="shared" si="64"/>
        <v>0</v>
      </c>
      <c r="N270" s="13">
        <f t="shared" si="65"/>
        <v>0</v>
      </c>
      <c r="Q270" s="13">
        <f t="shared" si="66"/>
        <v>0</v>
      </c>
      <c r="T270" s="13">
        <f t="shared" si="67"/>
        <v>0</v>
      </c>
      <c r="W270" s="13">
        <f t="shared" si="68"/>
        <v>0</v>
      </c>
      <c r="Z270" s="13">
        <f t="shared" si="69"/>
        <v>0</v>
      </c>
      <c r="AC270" s="13">
        <f t="shared" si="70"/>
        <v>0</v>
      </c>
      <c r="AF270" s="13">
        <f t="shared" si="71"/>
        <v>0</v>
      </c>
      <c r="AI270" s="13">
        <f t="shared" si="72"/>
        <v>0</v>
      </c>
      <c r="AL270" s="13">
        <f t="shared" si="73"/>
        <v>0</v>
      </c>
      <c r="AO270" s="21">
        <f t="shared" si="74"/>
        <v>0</v>
      </c>
      <c r="AR270" s="21">
        <f t="shared" si="75"/>
        <v>0</v>
      </c>
    </row>
    <row r="271" spans="1:44" ht="45">
      <c r="A271" s="1" t="s">
        <v>1138</v>
      </c>
      <c r="B271" s="3" t="s">
        <v>1140</v>
      </c>
      <c r="C271" s="2">
        <v>100000</v>
      </c>
      <c r="E271" s="2">
        <f t="shared" si="62"/>
        <v>100000</v>
      </c>
      <c r="F271" s="2">
        <v>26758</v>
      </c>
      <c r="H271" s="2">
        <f t="shared" si="63"/>
        <v>26758</v>
      </c>
      <c r="K271" s="13">
        <f t="shared" si="64"/>
        <v>0</v>
      </c>
      <c r="N271" s="13">
        <f t="shared" si="65"/>
        <v>0</v>
      </c>
      <c r="O271" s="2">
        <f>C271</f>
        <v>100000</v>
      </c>
      <c r="Q271" s="13">
        <f t="shared" si="66"/>
        <v>100000</v>
      </c>
      <c r="R271" s="2">
        <f>F271</f>
        <v>26758</v>
      </c>
      <c r="T271" s="13">
        <f t="shared" si="67"/>
        <v>26758</v>
      </c>
      <c r="W271" s="13">
        <f t="shared" si="68"/>
        <v>0</v>
      </c>
      <c r="Z271" s="13">
        <f t="shared" si="69"/>
        <v>0</v>
      </c>
      <c r="AC271" s="13">
        <f t="shared" si="70"/>
        <v>0</v>
      </c>
      <c r="AF271" s="13">
        <f t="shared" si="71"/>
        <v>0</v>
      </c>
      <c r="AI271" s="13">
        <f t="shared" si="72"/>
        <v>0</v>
      </c>
      <c r="AL271" s="13">
        <f t="shared" si="73"/>
        <v>0</v>
      </c>
      <c r="AO271" s="21">
        <f t="shared" si="74"/>
        <v>0</v>
      </c>
      <c r="AR271" s="21">
        <f t="shared" si="75"/>
        <v>0</v>
      </c>
    </row>
    <row r="272" spans="1:44" ht="22.5">
      <c r="A272" s="1" t="s">
        <v>1141</v>
      </c>
      <c r="B272" s="1" t="s">
        <v>42</v>
      </c>
      <c r="C272" s="2">
        <v>50000</v>
      </c>
      <c r="E272" s="2">
        <f t="shared" si="62"/>
        <v>50000</v>
      </c>
      <c r="F272" s="2">
        <v>33565</v>
      </c>
      <c r="H272" s="2">
        <f t="shared" si="63"/>
        <v>33565</v>
      </c>
      <c r="K272" s="13">
        <f t="shared" si="64"/>
        <v>0</v>
      </c>
      <c r="N272" s="13">
        <f t="shared" si="65"/>
        <v>0</v>
      </c>
      <c r="O272" s="2">
        <f>C272</f>
        <v>50000</v>
      </c>
      <c r="Q272" s="13">
        <f t="shared" si="66"/>
        <v>50000</v>
      </c>
      <c r="R272" s="2">
        <f>F272</f>
        <v>33565</v>
      </c>
      <c r="T272" s="13">
        <f t="shared" si="67"/>
        <v>33565</v>
      </c>
      <c r="W272" s="13">
        <f t="shared" si="68"/>
        <v>0</v>
      </c>
      <c r="Z272" s="13">
        <f t="shared" si="69"/>
        <v>0</v>
      </c>
      <c r="AC272" s="13">
        <f t="shared" si="70"/>
        <v>0</v>
      </c>
      <c r="AF272" s="13">
        <f t="shared" si="71"/>
        <v>0</v>
      </c>
      <c r="AI272" s="13">
        <f t="shared" si="72"/>
        <v>0</v>
      </c>
      <c r="AL272" s="13">
        <f t="shared" si="73"/>
        <v>0</v>
      </c>
      <c r="AO272" s="21">
        <f t="shared" si="74"/>
        <v>0</v>
      </c>
      <c r="AR272" s="21">
        <f t="shared" si="75"/>
        <v>0</v>
      </c>
    </row>
    <row r="273" spans="1:44" ht="22.5">
      <c r="A273" s="1" t="s">
        <v>1142</v>
      </c>
      <c r="B273" s="1" t="s">
        <v>43</v>
      </c>
      <c r="C273" s="2">
        <v>35000</v>
      </c>
      <c r="E273" s="2">
        <f t="shared" si="62"/>
        <v>35000</v>
      </c>
      <c r="F273" s="2">
        <v>11093</v>
      </c>
      <c r="H273" s="2">
        <f t="shared" si="63"/>
        <v>11093</v>
      </c>
      <c r="K273" s="13">
        <f t="shared" si="64"/>
        <v>0</v>
      </c>
      <c r="N273" s="13">
        <f t="shared" si="65"/>
        <v>0</v>
      </c>
      <c r="O273" s="2">
        <f>C273</f>
        <v>35000</v>
      </c>
      <c r="Q273" s="13">
        <f t="shared" si="66"/>
        <v>35000</v>
      </c>
      <c r="R273" s="2">
        <f>F273</f>
        <v>11093</v>
      </c>
      <c r="T273" s="13">
        <f t="shared" si="67"/>
        <v>11093</v>
      </c>
      <c r="W273" s="13">
        <f t="shared" si="68"/>
        <v>0</v>
      </c>
      <c r="Z273" s="13">
        <f t="shared" si="69"/>
        <v>0</v>
      </c>
      <c r="AC273" s="13">
        <f t="shared" si="70"/>
        <v>0</v>
      </c>
      <c r="AF273" s="13">
        <f t="shared" si="71"/>
        <v>0</v>
      </c>
      <c r="AI273" s="13">
        <f t="shared" si="72"/>
        <v>0</v>
      </c>
      <c r="AL273" s="13">
        <f t="shared" si="73"/>
        <v>0</v>
      </c>
      <c r="AO273" s="21">
        <f t="shared" si="74"/>
        <v>0</v>
      </c>
      <c r="AR273" s="21">
        <f t="shared" si="75"/>
        <v>0</v>
      </c>
    </row>
    <row r="274" spans="1:44" ht="45">
      <c r="A274" s="1" t="s">
        <v>1143</v>
      </c>
      <c r="B274" s="3" t="s">
        <v>1144</v>
      </c>
      <c r="E274" s="2">
        <f t="shared" si="62"/>
        <v>0</v>
      </c>
      <c r="H274" s="2">
        <f t="shared" si="63"/>
        <v>0</v>
      </c>
      <c r="K274" s="13">
        <f t="shared" si="64"/>
        <v>0</v>
      </c>
      <c r="N274" s="13">
        <f t="shared" si="65"/>
        <v>0</v>
      </c>
      <c r="Q274" s="13">
        <f t="shared" si="66"/>
        <v>0</v>
      </c>
      <c r="T274" s="13">
        <f t="shared" si="67"/>
        <v>0</v>
      </c>
      <c r="W274" s="13">
        <f t="shared" si="68"/>
        <v>0</v>
      </c>
      <c r="Z274" s="13">
        <f t="shared" si="69"/>
        <v>0</v>
      </c>
      <c r="AC274" s="13">
        <f t="shared" si="70"/>
        <v>0</v>
      </c>
      <c r="AF274" s="13">
        <f t="shared" si="71"/>
        <v>0</v>
      </c>
      <c r="AI274" s="13">
        <f t="shared" si="72"/>
        <v>0</v>
      </c>
      <c r="AL274" s="13">
        <f t="shared" si="73"/>
        <v>0</v>
      </c>
      <c r="AO274" s="21">
        <f t="shared" si="74"/>
        <v>0</v>
      </c>
      <c r="AR274" s="21">
        <f t="shared" si="75"/>
        <v>0</v>
      </c>
    </row>
    <row r="275" spans="1:44" ht="22.5">
      <c r="A275" s="1" t="s">
        <v>1145</v>
      </c>
      <c r="B275" s="1" t="s">
        <v>45</v>
      </c>
      <c r="C275" s="2">
        <v>15000</v>
      </c>
      <c r="E275" s="2">
        <f t="shared" si="62"/>
        <v>15000</v>
      </c>
      <c r="F275" s="2">
        <v>10000</v>
      </c>
      <c r="H275" s="2">
        <f t="shared" si="63"/>
        <v>10000</v>
      </c>
      <c r="K275" s="13">
        <f t="shared" si="64"/>
        <v>0</v>
      </c>
      <c r="N275" s="13">
        <f t="shared" si="65"/>
        <v>0</v>
      </c>
      <c r="O275" s="2">
        <f>C275</f>
        <v>15000</v>
      </c>
      <c r="Q275" s="13">
        <f t="shared" si="66"/>
        <v>15000</v>
      </c>
      <c r="R275" s="2">
        <f>F275</f>
        <v>10000</v>
      </c>
      <c r="T275" s="13">
        <f t="shared" si="67"/>
        <v>10000</v>
      </c>
      <c r="W275" s="13">
        <f t="shared" si="68"/>
        <v>0</v>
      </c>
      <c r="Z275" s="13">
        <f t="shared" si="69"/>
        <v>0</v>
      </c>
      <c r="AC275" s="13">
        <f t="shared" si="70"/>
        <v>0</v>
      </c>
      <c r="AF275" s="13">
        <f t="shared" si="71"/>
        <v>0</v>
      </c>
      <c r="AI275" s="13">
        <f t="shared" si="72"/>
        <v>0</v>
      </c>
      <c r="AL275" s="13">
        <f t="shared" si="73"/>
        <v>0</v>
      </c>
      <c r="AO275" s="21">
        <f t="shared" si="74"/>
        <v>0</v>
      </c>
      <c r="AR275" s="21">
        <f t="shared" si="75"/>
        <v>0</v>
      </c>
    </row>
    <row r="276" spans="1:44" ht="22.5">
      <c r="A276" s="1" t="s">
        <v>1159</v>
      </c>
      <c r="B276" s="6" t="s">
        <v>46</v>
      </c>
      <c r="D276" s="2">
        <v>400000</v>
      </c>
      <c r="E276" s="2">
        <f t="shared" si="62"/>
        <v>400000</v>
      </c>
      <c r="G276" s="2">
        <v>100000</v>
      </c>
      <c r="H276" s="2">
        <f t="shared" si="63"/>
        <v>100000</v>
      </c>
      <c r="K276" s="13">
        <f t="shared" si="64"/>
        <v>0</v>
      </c>
      <c r="N276" s="13">
        <f t="shared" si="65"/>
        <v>0</v>
      </c>
      <c r="P276" s="2">
        <f>D276</f>
        <v>400000</v>
      </c>
      <c r="Q276" s="13">
        <f t="shared" si="66"/>
        <v>400000</v>
      </c>
      <c r="S276" s="2">
        <f>G276</f>
        <v>100000</v>
      </c>
      <c r="T276" s="13">
        <f t="shared" si="67"/>
        <v>100000</v>
      </c>
      <c r="W276" s="13">
        <f t="shared" si="68"/>
        <v>0</v>
      </c>
      <c r="Z276" s="13">
        <f t="shared" si="69"/>
        <v>0</v>
      </c>
      <c r="AC276" s="13">
        <f t="shared" si="70"/>
        <v>0</v>
      </c>
      <c r="AF276" s="13">
        <f t="shared" si="71"/>
        <v>0</v>
      </c>
      <c r="AI276" s="13">
        <f t="shared" si="72"/>
        <v>0</v>
      </c>
      <c r="AL276" s="13">
        <f t="shared" si="73"/>
        <v>0</v>
      </c>
      <c r="AO276" s="21">
        <f t="shared" si="74"/>
        <v>0</v>
      </c>
      <c r="AR276" s="21">
        <f t="shared" si="75"/>
        <v>0</v>
      </c>
    </row>
    <row r="277" spans="2:44" ht="22.5">
      <c r="B277" s="6" t="s">
        <v>47</v>
      </c>
      <c r="E277" s="2">
        <f t="shared" si="62"/>
        <v>0</v>
      </c>
      <c r="H277" s="2">
        <f t="shared" si="63"/>
        <v>0</v>
      </c>
      <c r="K277" s="13">
        <f t="shared" si="64"/>
        <v>0</v>
      </c>
      <c r="N277" s="13">
        <f t="shared" si="65"/>
        <v>0</v>
      </c>
      <c r="Q277" s="13">
        <f t="shared" si="66"/>
        <v>0</v>
      </c>
      <c r="T277" s="13">
        <f t="shared" si="67"/>
        <v>0</v>
      </c>
      <c r="W277" s="13">
        <f t="shared" si="68"/>
        <v>0</v>
      </c>
      <c r="Z277" s="13">
        <f t="shared" si="69"/>
        <v>0</v>
      </c>
      <c r="AC277" s="13">
        <f t="shared" si="70"/>
        <v>0</v>
      </c>
      <c r="AF277" s="13">
        <f t="shared" si="71"/>
        <v>0</v>
      </c>
      <c r="AI277" s="13">
        <f t="shared" si="72"/>
        <v>0</v>
      </c>
      <c r="AL277" s="13">
        <f t="shared" si="73"/>
        <v>0</v>
      </c>
      <c r="AO277" s="21">
        <f t="shared" si="74"/>
        <v>0</v>
      </c>
      <c r="AR277" s="21">
        <f t="shared" si="75"/>
        <v>0</v>
      </c>
    </row>
    <row r="278" spans="2:44" ht="22.5">
      <c r="B278" s="6" t="s">
        <v>48</v>
      </c>
      <c r="E278" s="2">
        <f t="shared" si="62"/>
        <v>0</v>
      </c>
      <c r="H278" s="2">
        <f t="shared" si="63"/>
        <v>0</v>
      </c>
      <c r="K278" s="13">
        <f t="shared" si="64"/>
        <v>0</v>
      </c>
      <c r="N278" s="13">
        <f t="shared" si="65"/>
        <v>0</v>
      </c>
      <c r="Q278" s="13">
        <f t="shared" si="66"/>
        <v>0</v>
      </c>
      <c r="T278" s="13">
        <f t="shared" si="67"/>
        <v>0</v>
      </c>
      <c r="W278" s="13">
        <f t="shared" si="68"/>
        <v>0</v>
      </c>
      <c r="Z278" s="13">
        <f t="shared" si="69"/>
        <v>0</v>
      </c>
      <c r="AC278" s="13">
        <f t="shared" si="70"/>
        <v>0</v>
      </c>
      <c r="AF278" s="13">
        <f t="shared" si="71"/>
        <v>0</v>
      </c>
      <c r="AI278" s="13">
        <f t="shared" si="72"/>
        <v>0</v>
      </c>
      <c r="AL278" s="13">
        <f t="shared" si="73"/>
        <v>0</v>
      </c>
      <c r="AO278" s="21">
        <f t="shared" si="74"/>
        <v>0</v>
      </c>
      <c r="AR278" s="21">
        <f t="shared" si="75"/>
        <v>0</v>
      </c>
    </row>
    <row r="279" spans="1:44" ht="22.5">
      <c r="A279" s="1" t="s">
        <v>1160</v>
      </c>
      <c r="B279" s="6" t="s">
        <v>49</v>
      </c>
      <c r="D279" s="2">
        <v>370000</v>
      </c>
      <c r="E279" s="2">
        <f t="shared" si="62"/>
        <v>370000</v>
      </c>
      <c r="H279" s="2">
        <f t="shared" si="63"/>
        <v>0</v>
      </c>
      <c r="K279" s="13">
        <f t="shared" si="64"/>
        <v>0</v>
      </c>
      <c r="N279" s="13">
        <f t="shared" si="65"/>
        <v>0</v>
      </c>
      <c r="P279" s="2">
        <f>D279</f>
        <v>370000</v>
      </c>
      <c r="Q279" s="13">
        <f t="shared" si="66"/>
        <v>370000</v>
      </c>
      <c r="T279" s="13">
        <f t="shared" si="67"/>
        <v>0</v>
      </c>
      <c r="W279" s="13">
        <f t="shared" si="68"/>
        <v>0</v>
      </c>
      <c r="Z279" s="13">
        <f t="shared" si="69"/>
        <v>0</v>
      </c>
      <c r="AC279" s="13">
        <f t="shared" si="70"/>
        <v>0</v>
      </c>
      <c r="AF279" s="13">
        <f t="shared" si="71"/>
        <v>0</v>
      </c>
      <c r="AI279" s="13">
        <f t="shared" si="72"/>
        <v>0</v>
      </c>
      <c r="AL279" s="13">
        <f t="shared" si="73"/>
        <v>0</v>
      </c>
      <c r="AO279" s="21">
        <f t="shared" si="74"/>
        <v>0</v>
      </c>
      <c r="AR279" s="21">
        <f t="shared" si="75"/>
        <v>0</v>
      </c>
    </row>
    <row r="280" spans="2:44" ht="22.5">
      <c r="B280" s="6" t="s">
        <v>50</v>
      </c>
      <c r="E280" s="2">
        <f t="shared" si="62"/>
        <v>0</v>
      </c>
      <c r="H280" s="2">
        <f t="shared" si="63"/>
        <v>0</v>
      </c>
      <c r="K280" s="13">
        <f t="shared" si="64"/>
        <v>0</v>
      </c>
      <c r="N280" s="13">
        <f t="shared" si="65"/>
        <v>0</v>
      </c>
      <c r="Q280" s="13">
        <f t="shared" si="66"/>
        <v>0</v>
      </c>
      <c r="T280" s="13">
        <f t="shared" si="67"/>
        <v>0</v>
      </c>
      <c r="W280" s="13">
        <f t="shared" si="68"/>
        <v>0</v>
      </c>
      <c r="Z280" s="13">
        <f t="shared" si="69"/>
        <v>0</v>
      </c>
      <c r="AC280" s="13">
        <f t="shared" si="70"/>
        <v>0</v>
      </c>
      <c r="AF280" s="13">
        <f t="shared" si="71"/>
        <v>0</v>
      </c>
      <c r="AI280" s="13">
        <f t="shared" si="72"/>
        <v>0</v>
      </c>
      <c r="AL280" s="13">
        <f t="shared" si="73"/>
        <v>0</v>
      </c>
      <c r="AO280" s="21">
        <f t="shared" si="74"/>
        <v>0</v>
      </c>
      <c r="AR280" s="21">
        <f t="shared" si="75"/>
        <v>0</v>
      </c>
    </row>
    <row r="281" spans="1:44" ht="22.5">
      <c r="A281" s="1" t="s">
        <v>1161</v>
      </c>
      <c r="B281" s="6" t="s">
        <v>51</v>
      </c>
      <c r="C281" s="2">
        <v>20000</v>
      </c>
      <c r="D281" s="2">
        <v>2500</v>
      </c>
      <c r="E281" s="2">
        <f t="shared" si="62"/>
        <v>22500</v>
      </c>
      <c r="G281" s="2">
        <v>2500</v>
      </c>
      <c r="H281" s="2">
        <f t="shared" si="63"/>
        <v>2500</v>
      </c>
      <c r="K281" s="13">
        <f t="shared" si="64"/>
        <v>0</v>
      </c>
      <c r="N281" s="13">
        <f t="shared" si="65"/>
        <v>0</v>
      </c>
      <c r="O281" s="2">
        <f>C281</f>
        <v>20000</v>
      </c>
      <c r="P281" s="2">
        <f>D281</f>
        <v>2500</v>
      </c>
      <c r="Q281" s="13">
        <f t="shared" si="66"/>
        <v>22500</v>
      </c>
      <c r="S281" s="2">
        <f>G281</f>
        <v>2500</v>
      </c>
      <c r="T281" s="13">
        <f t="shared" si="67"/>
        <v>2500</v>
      </c>
      <c r="W281" s="13">
        <f t="shared" si="68"/>
        <v>0</v>
      </c>
      <c r="Z281" s="13">
        <f t="shared" si="69"/>
        <v>0</v>
      </c>
      <c r="AC281" s="13">
        <f t="shared" si="70"/>
        <v>0</v>
      </c>
      <c r="AF281" s="13">
        <f t="shared" si="71"/>
        <v>0</v>
      </c>
      <c r="AI281" s="13">
        <f t="shared" si="72"/>
        <v>0</v>
      </c>
      <c r="AL281" s="13">
        <f t="shared" si="73"/>
        <v>0</v>
      </c>
      <c r="AO281" s="21">
        <f t="shared" si="74"/>
        <v>0</v>
      </c>
      <c r="AR281" s="21">
        <f t="shared" si="75"/>
        <v>0</v>
      </c>
    </row>
    <row r="282" spans="2:44" ht="22.5">
      <c r="B282" s="6" t="s">
        <v>52</v>
      </c>
      <c r="E282" s="2">
        <f t="shared" si="62"/>
        <v>0</v>
      </c>
      <c r="H282" s="2">
        <f t="shared" si="63"/>
        <v>0</v>
      </c>
      <c r="K282" s="13">
        <f t="shared" si="64"/>
        <v>0</v>
      </c>
      <c r="N282" s="13">
        <f t="shared" si="65"/>
        <v>0</v>
      </c>
      <c r="Q282" s="13">
        <f t="shared" si="66"/>
        <v>0</v>
      </c>
      <c r="T282" s="13">
        <f t="shared" si="67"/>
        <v>0</v>
      </c>
      <c r="W282" s="13">
        <f t="shared" si="68"/>
        <v>0</v>
      </c>
      <c r="Z282" s="13">
        <f t="shared" si="69"/>
        <v>0</v>
      </c>
      <c r="AC282" s="13">
        <f t="shared" si="70"/>
        <v>0</v>
      </c>
      <c r="AF282" s="13">
        <f t="shared" si="71"/>
        <v>0</v>
      </c>
      <c r="AI282" s="13">
        <f t="shared" si="72"/>
        <v>0</v>
      </c>
      <c r="AL282" s="13">
        <f t="shared" si="73"/>
        <v>0</v>
      </c>
      <c r="AO282" s="21">
        <f t="shared" si="74"/>
        <v>0</v>
      </c>
      <c r="AR282" s="21">
        <f t="shared" si="75"/>
        <v>0</v>
      </c>
    </row>
    <row r="283" spans="1:44" ht="22.5">
      <c r="A283" s="1" t="s">
        <v>1162</v>
      </c>
      <c r="B283" s="5" t="s">
        <v>53</v>
      </c>
      <c r="D283" s="2">
        <v>3000</v>
      </c>
      <c r="E283" s="2">
        <f t="shared" si="62"/>
        <v>3000</v>
      </c>
      <c r="G283" s="2">
        <v>3000</v>
      </c>
      <c r="H283" s="2">
        <f t="shared" si="63"/>
        <v>3000</v>
      </c>
      <c r="K283" s="13">
        <f t="shared" si="64"/>
        <v>0</v>
      </c>
      <c r="N283" s="13">
        <f t="shared" si="65"/>
        <v>0</v>
      </c>
      <c r="P283" s="2">
        <f>D283</f>
        <v>3000</v>
      </c>
      <c r="Q283" s="13">
        <f t="shared" si="66"/>
        <v>3000</v>
      </c>
      <c r="S283" s="2">
        <f>G283</f>
        <v>3000</v>
      </c>
      <c r="T283" s="13">
        <f t="shared" si="67"/>
        <v>3000</v>
      </c>
      <c r="W283" s="13">
        <f t="shared" si="68"/>
        <v>0</v>
      </c>
      <c r="Z283" s="13">
        <f t="shared" si="69"/>
        <v>0</v>
      </c>
      <c r="AC283" s="13">
        <f t="shared" si="70"/>
        <v>0</v>
      </c>
      <c r="AF283" s="13">
        <f t="shared" si="71"/>
        <v>0</v>
      </c>
      <c r="AI283" s="13">
        <f t="shared" si="72"/>
        <v>0</v>
      </c>
      <c r="AL283" s="13">
        <f t="shared" si="73"/>
        <v>0</v>
      </c>
      <c r="AO283" s="21">
        <f t="shared" si="74"/>
        <v>0</v>
      </c>
      <c r="AR283" s="21">
        <f t="shared" si="75"/>
        <v>0</v>
      </c>
    </row>
    <row r="284" spans="2:44" ht="22.5">
      <c r="B284" s="5" t="s">
        <v>54</v>
      </c>
      <c r="K284" s="13">
        <f t="shared" si="64"/>
        <v>0</v>
      </c>
      <c r="N284" s="13">
        <f t="shared" si="65"/>
        <v>0</v>
      </c>
      <c r="Q284" s="13">
        <f t="shared" si="66"/>
        <v>0</v>
      </c>
      <c r="T284" s="13">
        <f t="shared" si="67"/>
        <v>0</v>
      </c>
      <c r="W284" s="13">
        <f t="shared" si="68"/>
        <v>0</v>
      </c>
      <c r="Z284" s="13">
        <f t="shared" si="69"/>
        <v>0</v>
      </c>
      <c r="AC284" s="13">
        <f t="shared" si="70"/>
        <v>0</v>
      </c>
      <c r="AF284" s="13">
        <f t="shared" si="71"/>
        <v>0</v>
      </c>
      <c r="AI284" s="13">
        <f t="shared" si="72"/>
        <v>0</v>
      </c>
      <c r="AL284" s="13">
        <f t="shared" si="73"/>
        <v>0</v>
      </c>
      <c r="AO284" s="21">
        <f t="shared" si="74"/>
        <v>0</v>
      </c>
      <c r="AR284" s="21">
        <f t="shared" si="75"/>
        <v>0</v>
      </c>
    </row>
    <row r="285" spans="2:44" ht="22.5">
      <c r="B285" s="5" t="s">
        <v>55</v>
      </c>
      <c r="K285" s="13">
        <f t="shared" si="64"/>
        <v>0</v>
      </c>
      <c r="N285" s="13">
        <f t="shared" si="65"/>
        <v>0</v>
      </c>
      <c r="Q285" s="13">
        <f t="shared" si="66"/>
        <v>0</v>
      </c>
      <c r="T285" s="13">
        <f t="shared" si="67"/>
        <v>0</v>
      </c>
      <c r="W285" s="13">
        <f t="shared" si="68"/>
        <v>0</v>
      </c>
      <c r="Z285" s="13">
        <f t="shared" si="69"/>
        <v>0</v>
      </c>
      <c r="AC285" s="13">
        <f t="shared" si="70"/>
        <v>0</v>
      </c>
      <c r="AF285" s="13">
        <f t="shared" si="71"/>
        <v>0</v>
      </c>
      <c r="AI285" s="13">
        <f t="shared" si="72"/>
        <v>0</v>
      </c>
      <c r="AL285" s="13">
        <f t="shared" si="73"/>
        <v>0</v>
      </c>
      <c r="AO285" s="21">
        <f t="shared" si="74"/>
        <v>0</v>
      </c>
      <c r="AR285" s="21">
        <f t="shared" si="75"/>
        <v>0</v>
      </c>
    </row>
    <row r="286" spans="2:44" ht="22.5">
      <c r="B286" s="5" t="s">
        <v>56</v>
      </c>
      <c r="K286" s="13">
        <f t="shared" si="64"/>
        <v>0</v>
      </c>
      <c r="N286" s="13">
        <f t="shared" si="65"/>
        <v>0</v>
      </c>
      <c r="Q286" s="13">
        <f t="shared" si="66"/>
        <v>0</v>
      </c>
      <c r="T286" s="13">
        <f t="shared" si="67"/>
        <v>0</v>
      </c>
      <c r="W286" s="13">
        <f t="shared" si="68"/>
        <v>0</v>
      </c>
      <c r="Z286" s="13">
        <f t="shared" si="69"/>
        <v>0</v>
      </c>
      <c r="AC286" s="13">
        <f t="shared" si="70"/>
        <v>0</v>
      </c>
      <c r="AF286" s="13">
        <f t="shared" si="71"/>
        <v>0</v>
      </c>
      <c r="AI286" s="13">
        <f t="shared" si="72"/>
        <v>0</v>
      </c>
      <c r="AL286" s="13">
        <f t="shared" si="73"/>
        <v>0</v>
      </c>
      <c r="AO286" s="21">
        <f t="shared" si="74"/>
        <v>0</v>
      </c>
      <c r="AR286" s="21">
        <f t="shared" si="75"/>
        <v>0</v>
      </c>
    </row>
    <row r="287" spans="1:44" ht="22.5">
      <c r="A287" s="1" t="s">
        <v>1146</v>
      </c>
      <c r="B287" s="1" t="s">
        <v>1147</v>
      </c>
      <c r="C287" s="2">
        <v>2000</v>
      </c>
      <c r="E287" s="2">
        <f>SUM(C287:D287)</f>
        <v>2000</v>
      </c>
      <c r="F287" s="2">
        <v>925</v>
      </c>
      <c r="H287" s="2">
        <f>SUM(F287:G287)</f>
        <v>925</v>
      </c>
      <c r="K287" s="13">
        <f t="shared" si="64"/>
        <v>0</v>
      </c>
      <c r="N287" s="13">
        <f t="shared" si="65"/>
        <v>0</v>
      </c>
      <c r="Q287" s="13">
        <f t="shared" si="66"/>
        <v>0</v>
      </c>
      <c r="T287" s="13">
        <f t="shared" si="67"/>
        <v>0</v>
      </c>
      <c r="W287" s="13">
        <f t="shared" si="68"/>
        <v>0</v>
      </c>
      <c r="Z287" s="13">
        <f t="shared" si="69"/>
        <v>0</v>
      </c>
      <c r="AA287" s="2">
        <f>C287</f>
        <v>2000</v>
      </c>
      <c r="AC287" s="13">
        <f t="shared" si="70"/>
        <v>2000</v>
      </c>
      <c r="AD287" s="2">
        <f>F287</f>
        <v>925</v>
      </c>
      <c r="AF287" s="13">
        <f t="shared" si="71"/>
        <v>925</v>
      </c>
      <c r="AI287" s="13">
        <f t="shared" si="72"/>
        <v>0</v>
      </c>
      <c r="AL287" s="13">
        <f t="shared" si="73"/>
        <v>0</v>
      </c>
      <c r="AO287" s="21">
        <f t="shared" si="74"/>
        <v>0</v>
      </c>
      <c r="AR287" s="21">
        <f t="shared" si="75"/>
        <v>0</v>
      </c>
    </row>
    <row r="288" spans="2:44" ht="22.5">
      <c r="B288" s="1" t="s">
        <v>1148</v>
      </c>
      <c r="D288" s="2">
        <v>1020000</v>
      </c>
      <c r="E288" s="2">
        <f aca="true" t="shared" si="76" ref="E288:E304">SUM(C288:D288)</f>
        <v>1020000</v>
      </c>
      <c r="G288" s="2">
        <v>559040</v>
      </c>
      <c r="H288" s="2">
        <f aca="true" t="shared" si="77" ref="H288:H314">SUM(F288:G288)</f>
        <v>559040</v>
      </c>
      <c r="K288" s="13">
        <f t="shared" si="64"/>
        <v>0</v>
      </c>
      <c r="N288" s="13">
        <f t="shared" si="65"/>
        <v>0</v>
      </c>
      <c r="Q288" s="13">
        <f t="shared" si="66"/>
        <v>0</v>
      </c>
      <c r="T288" s="13">
        <f t="shared" si="67"/>
        <v>0</v>
      </c>
      <c r="W288" s="13">
        <f t="shared" si="68"/>
        <v>0</v>
      </c>
      <c r="Z288" s="13">
        <f t="shared" si="69"/>
        <v>0</v>
      </c>
      <c r="AB288" s="2">
        <f>D288</f>
        <v>1020000</v>
      </c>
      <c r="AC288" s="13">
        <f t="shared" si="70"/>
        <v>1020000</v>
      </c>
      <c r="AF288" s="13">
        <f t="shared" si="71"/>
        <v>0</v>
      </c>
      <c r="AI288" s="13">
        <f t="shared" si="72"/>
        <v>0</v>
      </c>
      <c r="AL288" s="13">
        <f t="shared" si="73"/>
        <v>0</v>
      </c>
      <c r="AO288" s="21">
        <f t="shared" si="74"/>
        <v>0</v>
      </c>
      <c r="AR288" s="21">
        <f t="shared" si="75"/>
        <v>0</v>
      </c>
    </row>
    <row r="289" spans="2:44" ht="22.5">
      <c r="B289" s="1" t="s">
        <v>57</v>
      </c>
      <c r="E289" s="2">
        <f t="shared" si="76"/>
        <v>0</v>
      </c>
      <c r="H289" s="2">
        <f t="shared" si="77"/>
        <v>0</v>
      </c>
      <c r="K289" s="13">
        <f t="shared" si="64"/>
        <v>0</v>
      </c>
      <c r="N289" s="13">
        <f t="shared" si="65"/>
        <v>0</v>
      </c>
      <c r="Q289" s="13">
        <f t="shared" si="66"/>
        <v>0</v>
      </c>
      <c r="T289" s="13">
        <f t="shared" si="67"/>
        <v>0</v>
      </c>
      <c r="W289" s="13">
        <f t="shared" si="68"/>
        <v>0</v>
      </c>
      <c r="Z289" s="13">
        <f t="shared" si="69"/>
        <v>0</v>
      </c>
      <c r="AC289" s="13">
        <f t="shared" si="70"/>
        <v>0</v>
      </c>
      <c r="AF289" s="13">
        <f t="shared" si="71"/>
        <v>0</v>
      </c>
      <c r="AI289" s="13">
        <f t="shared" si="72"/>
        <v>0</v>
      </c>
      <c r="AL289" s="13">
        <f t="shared" si="73"/>
        <v>0</v>
      </c>
      <c r="AO289" s="21">
        <f t="shared" si="74"/>
        <v>0</v>
      </c>
      <c r="AR289" s="21">
        <f t="shared" si="75"/>
        <v>0</v>
      </c>
    </row>
    <row r="290" spans="2:44" ht="22.5">
      <c r="B290" s="1" t="s">
        <v>58</v>
      </c>
      <c r="C290" s="2">
        <v>10000</v>
      </c>
      <c r="E290" s="2">
        <f t="shared" si="76"/>
        <v>10000</v>
      </c>
      <c r="F290" s="2">
        <v>8760</v>
      </c>
      <c r="H290" s="2">
        <f t="shared" si="77"/>
        <v>8760</v>
      </c>
      <c r="K290" s="13">
        <f t="shared" si="64"/>
        <v>0</v>
      </c>
      <c r="N290" s="13">
        <f t="shared" si="65"/>
        <v>0</v>
      </c>
      <c r="Q290" s="13">
        <f t="shared" si="66"/>
        <v>0</v>
      </c>
      <c r="T290" s="13">
        <f t="shared" si="67"/>
        <v>0</v>
      </c>
      <c r="W290" s="13">
        <f t="shared" si="68"/>
        <v>0</v>
      </c>
      <c r="Z290" s="13">
        <f t="shared" si="69"/>
        <v>0</v>
      </c>
      <c r="AA290" s="2">
        <f>C290</f>
        <v>10000</v>
      </c>
      <c r="AC290" s="13">
        <f t="shared" si="70"/>
        <v>10000</v>
      </c>
      <c r="AD290" s="2">
        <f>F290</f>
        <v>8760</v>
      </c>
      <c r="AF290" s="13">
        <f t="shared" si="71"/>
        <v>8760</v>
      </c>
      <c r="AI290" s="13">
        <f t="shared" si="72"/>
        <v>0</v>
      </c>
      <c r="AL290" s="13">
        <f t="shared" si="73"/>
        <v>0</v>
      </c>
      <c r="AO290" s="21">
        <f t="shared" si="74"/>
        <v>0</v>
      </c>
      <c r="AR290" s="21">
        <f t="shared" si="75"/>
        <v>0</v>
      </c>
    </row>
    <row r="291" spans="2:44" ht="22.5">
      <c r="B291" s="1" t="s">
        <v>59</v>
      </c>
      <c r="C291" s="2">
        <v>6000</v>
      </c>
      <c r="E291" s="2">
        <f t="shared" si="76"/>
        <v>6000</v>
      </c>
      <c r="F291" s="2">
        <v>2210.48</v>
      </c>
      <c r="H291" s="2">
        <f t="shared" si="77"/>
        <v>2210.48</v>
      </c>
      <c r="K291" s="13">
        <f t="shared" si="64"/>
        <v>0</v>
      </c>
      <c r="N291" s="13">
        <f t="shared" si="65"/>
        <v>0</v>
      </c>
      <c r="Q291" s="13">
        <f t="shared" si="66"/>
        <v>0</v>
      </c>
      <c r="T291" s="13">
        <f t="shared" si="67"/>
        <v>0</v>
      </c>
      <c r="W291" s="13">
        <f t="shared" si="68"/>
        <v>0</v>
      </c>
      <c r="Z291" s="13">
        <f t="shared" si="69"/>
        <v>0</v>
      </c>
      <c r="AA291" s="2">
        <f>C291</f>
        <v>6000</v>
      </c>
      <c r="AC291" s="13">
        <f t="shared" si="70"/>
        <v>6000</v>
      </c>
      <c r="AD291" s="2">
        <f>F291</f>
        <v>2210.48</v>
      </c>
      <c r="AF291" s="13">
        <f t="shared" si="71"/>
        <v>2210.48</v>
      </c>
      <c r="AI291" s="13">
        <f t="shared" si="72"/>
        <v>0</v>
      </c>
      <c r="AL291" s="13">
        <f t="shared" si="73"/>
        <v>0</v>
      </c>
      <c r="AO291" s="21">
        <f t="shared" si="74"/>
        <v>0</v>
      </c>
      <c r="AR291" s="21">
        <f t="shared" si="75"/>
        <v>0</v>
      </c>
    </row>
    <row r="292" spans="2:44" ht="22.5">
      <c r="B292" s="1" t="s">
        <v>1153</v>
      </c>
      <c r="D292" s="2">
        <v>40000</v>
      </c>
      <c r="E292" s="2">
        <f t="shared" si="76"/>
        <v>40000</v>
      </c>
      <c r="G292" s="2">
        <v>24579.18</v>
      </c>
      <c r="H292" s="2">
        <f t="shared" si="77"/>
        <v>24579.18</v>
      </c>
      <c r="K292" s="13">
        <f t="shared" si="64"/>
        <v>0</v>
      </c>
      <c r="N292" s="13">
        <f t="shared" si="65"/>
        <v>0</v>
      </c>
      <c r="Q292" s="13">
        <f t="shared" si="66"/>
        <v>0</v>
      </c>
      <c r="T292" s="13">
        <f t="shared" si="67"/>
        <v>0</v>
      </c>
      <c r="W292" s="13">
        <f t="shared" si="68"/>
        <v>0</v>
      </c>
      <c r="Z292" s="13">
        <f t="shared" si="69"/>
        <v>0</v>
      </c>
      <c r="AB292" s="2">
        <f>D292</f>
        <v>40000</v>
      </c>
      <c r="AC292" s="13">
        <f t="shared" si="70"/>
        <v>40000</v>
      </c>
      <c r="AE292" s="2">
        <f>G292</f>
        <v>24579.18</v>
      </c>
      <c r="AF292" s="13">
        <f t="shared" si="71"/>
        <v>24579.18</v>
      </c>
      <c r="AI292" s="13">
        <f t="shared" si="72"/>
        <v>0</v>
      </c>
      <c r="AL292" s="13">
        <f t="shared" si="73"/>
        <v>0</v>
      </c>
      <c r="AO292" s="21">
        <f t="shared" si="74"/>
        <v>0</v>
      </c>
      <c r="AR292" s="21">
        <f t="shared" si="75"/>
        <v>0</v>
      </c>
    </row>
    <row r="293" spans="2:44" ht="22.5">
      <c r="B293" s="1" t="s">
        <v>1154</v>
      </c>
      <c r="D293" s="2">
        <v>25200</v>
      </c>
      <c r="E293" s="2">
        <f t="shared" si="76"/>
        <v>25200</v>
      </c>
      <c r="G293" s="2">
        <v>14661.19</v>
      </c>
      <c r="H293" s="2">
        <f t="shared" si="77"/>
        <v>14661.19</v>
      </c>
      <c r="K293" s="13">
        <f t="shared" si="64"/>
        <v>0</v>
      </c>
      <c r="N293" s="13">
        <f t="shared" si="65"/>
        <v>0</v>
      </c>
      <c r="Q293" s="13">
        <f t="shared" si="66"/>
        <v>0</v>
      </c>
      <c r="T293" s="13">
        <f t="shared" si="67"/>
        <v>0</v>
      </c>
      <c r="W293" s="13">
        <f t="shared" si="68"/>
        <v>0</v>
      </c>
      <c r="Z293" s="13">
        <f t="shared" si="69"/>
        <v>0</v>
      </c>
      <c r="AB293" s="2">
        <f>D293</f>
        <v>25200</v>
      </c>
      <c r="AC293" s="13">
        <f t="shared" si="70"/>
        <v>25200</v>
      </c>
      <c r="AE293" s="2">
        <f>G293</f>
        <v>14661.19</v>
      </c>
      <c r="AF293" s="13">
        <f t="shared" si="71"/>
        <v>14661.19</v>
      </c>
      <c r="AI293" s="13">
        <f t="shared" si="72"/>
        <v>0</v>
      </c>
      <c r="AL293" s="13">
        <f t="shared" si="73"/>
        <v>0</v>
      </c>
      <c r="AO293" s="21">
        <f t="shared" si="74"/>
        <v>0</v>
      </c>
      <c r="AR293" s="21">
        <f t="shared" si="75"/>
        <v>0</v>
      </c>
    </row>
    <row r="294" spans="2:44" ht="22.5">
      <c r="B294" s="1" t="s">
        <v>1155</v>
      </c>
      <c r="D294" s="2">
        <v>20000</v>
      </c>
      <c r="E294" s="2">
        <f t="shared" si="76"/>
        <v>20000</v>
      </c>
      <c r="G294" s="2">
        <v>15834.2</v>
      </c>
      <c r="H294" s="2">
        <f t="shared" si="77"/>
        <v>15834.2</v>
      </c>
      <c r="K294" s="13">
        <f t="shared" si="64"/>
        <v>0</v>
      </c>
      <c r="N294" s="13">
        <f t="shared" si="65"/>
        <v>0</v>
      </c>
      <c r="Q294" s="13">
        <f t="shared" si="66"/>
        <v>0</v>
      </c>
      <c r="T294" s="13">
        <f t="shared" si="67"/>
        <v>0</v>
      </c>
      <c r="W294" s="13">
        <f t="shared" si="68"/>
        <v>0</v>
      </c>
      <c r="Z294" s="13">
        <f t="shared" si="69"/>
        <v>0</v>
      </c>
      <c r="AB294" s="2">
        <f>D294</f>
        <v>20000</v>
      </c>
      <c r="AC294" s="13">
        <f t="shared" si="70"/>
        <v>20000</v>
      </c>
      <c r="AE294" s="2">
        <f>G294</f>
        <v>15834.2</v>
      </c>
      <c r="AF294" s="13">
        <f t="shared" si="71"/>
        <v>15834.2</v>
      </c>
      <c r="AI294" s="13">
        <f t="shared" si="72"/>
        <v>0</v>
      </c>
      <c r="AL294" s="13">
        <f t="shared" si="73"/>
        <v>0</v>
      </c>
      <c r="AO294" s="21">
        <f t="shared" si="74"/>
        <v>0</v>
      </c>
      <c r="AR294" s="21">
        <f t="shared" si="75"/>
        <v>0</v>
      </c>
    </row>
    <row r="295" spans="2:44" ht="22.5">
      <c r="B295" s="1" t="s">
        <v>60</v>
      </c>
      <c r="D295" s="2">
        <v>37000</v>
      </c>
      <c r="E295" s="2">
        <f t="shared" si="76"/>
        <v>37000</v>
      </c>
      <c r="G295" s="2">
        <v>21324.46</v>
      </c>
      <c r="H295" s="2">
        <f t="shared" si="77"/>
        <v>21324.46</v>
      </c>
      <c r="K295" s="13">
        <f t="shared" si="64"/>
        <v>0</v>
      </c>
      <c r="N295" s="13">
        <f t="shared" si="65"/>
        <v>0</v>
      </c>
      <c r="Q295" s="13">
        <f t="shared" si="66"/>
        <v>0</v>
      </c>
      <c r="T295" s="13">
        <f t="shared" si="67"/>
        <v>0</v>
      </c>
      <c r="W295" s="13">
        <f t="shared" si="68"/>
        <v>0</v>
      </c>
      <c r="Z295" s="13">
        <f t="shared" si="69"/>
        <v>0</v>
      </c>
      <c r="AB295" s="2">
        <f>D295</f>
        <v>37000</v>
      </c>
      <c r="AC295" s="13">
        <f t="shared" si="70"/>
        <v>37000</v>
      </c>
      <c r="AE295" s="2">
        <f>G295</f>
        <v>21324.46</v>
      </c>
      <c r="AF295" s="13">
        <f t="shared" si="71"/>
        <v>21324.46</v>
      </c>
      <c r="AI295" s="13">
        <f t="shared" si="72"/>
        <v>0</v>
      </c>
      <c r="AL295" s="13">
        <f t="shared" si="73"/>
        <v>0</v>
      </c>
      <c r="AO295" s="21">
        <f t="shared" si="74"/>
        <v>0</v>
      </c>
      <c r="AR295" s="21">
        <f t="shared" si="75"/>
        <v>0</v>
      </c>
    </row>
    <row r="296" spans="1:44" ht="22.5">
      <c r="A296" s="1" t="s">
        <v>1156</v>
      </c>
      <c r="B296" s="6" t="s">
        <v>44</v>
      </c>
      <c r="C296" s="2">
        <v>90000</v>
      </c>
      <c r="E296" s="2">
        <f t="shared" si="76"/>
        <v>90000</v>
      </c>
      <c r="F296" s="2">
        <v>78000</v>
      </c>
      <c r="H296" s="2">
        <f t="shared" si="77"/>
        <v>78000</v>
      </c>
      <c r="K296" s="13">
        <f t="shared" si="64"/>
        <v>0</v>
      </c>
      <c r="N296" s="13">
        <f t="shared" si="65"/>
        <v>0</v>
      </c>
      <c r="Q296" s="13">
        <f t="shared" si="66"/>
        <v>0</v>
      </c>
      <c r="T296" s="13">
        <f t="shared" si="67"/>
        <v>0</v>
      </c>
      <c r="W296" s="13">
        <f t="shared" si="68"/>
        <v>0</v>
      </c>
      <c r="Z296" s="13">
        <f t="shared" si="69"/>
        <v>0</v>
      </c>
      <c r="AA296" s="2">
        <f>C296</f>
        <v>90000</v>
      </c>
      <c r="AC296" s="13">
        <f t="shared" si="70"/>
        <v>90000</v>
      </c>
      <c r="AD296" s="2">
        <f>F296</f>
        <v>78000</v>
      </c>
      <c r="AF296" s="13">
        <f t="shared" si="71"/>
        <v>78000</v>
      </c>
      <c r="AI296" s="13">
        <f t="shared" si="72"/>
        <v>0</v>
      </c>
      <c r="AL296" s="13">
        <f t="shared" si="73"/>
        <v>0</v>
      </c>
      <c r="AO296" s="21">
        <f t="shared" si="74"/>
        <v>0</v>
      </c>
      <c r="AR296" s="21">
        <f t="shared" si="75"/>
        <v>0</v>
      </c>
    </row>
    <row r="297" spans="2:44" ht="22.5">
      <c r="B297" s="1" t="s">
        <v>61</v>
      </c>
      <c r="D297" s="2">
        <v>1110000</v>
      </c>
      <c r="E297" s="2">
        <f t="shared" si="76"/>
        <v>1110000</v>
      </c>
      <c r="G297" s="2">
        <v>120307</v>
      </c>
      <c r="H297" s="2">
        <f t="shared" si="77"/>
        <v>120307</v>
      </c>
      <c r="K297" s="13">
        <f t="shared" si="64"/>
        <v>0</v>
      </c>
      <c r="N297" s="13">
        <f t="shared" si="65"/>
        <v>0</v>
      </c>
      <c r="Q297" s="13">
        <f t="shared" si="66"/>
        <v>0</v>
      </c>
      <c r="T297" s="13">
        <f t="shared" si="67"/>
        <v>0</v>
      </c>
      <c r="W297" s="13">
        <f t="shared" si="68"/>
        <v>0</v>
      </c>
      <c r="Z297" s="13">
        <f t="shared" si="69"/>
        <v>0</v>
      </c>
      <c r="AB297" s="2">
        <f>D297</f>
        <v>1110000</v>
      </c>
      <c r="AC297" s="13">
        <f t="shared" si="70"/>
        <v>1110000</v>
      </c>
      <c r="AE297" s="2">
        <f>G297</f>
        <v>120307</v>
      </c>
      <c r="AF297" s="13">
        <f t="shared" si="71"/>
        <v>120307</v>
      </c>
      <c r="AI297" s="13">
        <f t="shared" si="72"/>
        <v>0</v>
      </c>
      <c r="AL297" s="13">
        <f t="shared" si="73"/>
        <v>0</v>
      </c>
      <c r="AO297" s="21">
        <f t="shared" si="74"/>
        <v>0</v>
      </c>
      <c r="AR297" s="21">
        <f t="shared" si="75"/>
        <v>0</v>
      </c>
    </row>
    <row r="298" spans="2:44" ht="22.5">
      <c r="B298" s="1" t="s">
        <v>1149</v>
      </c>
      <c r="D298" s="2">
        <v>1531500</v>
      </c>
      <c r="E298" s="2">
        <f t="shared" si="76"/>
        <v>1531500</v>
      </c>
      <c r="G298" s="2">
        <v>1501083.25</v>
      </c>
      <c r="H298" s="2">
        <f t="shared" si="77"/>
        <v>1501083.25</v>
      </c>
      <c r="K298" s="13">
        <f t="shared" si="64"/>
        <v>0</v>
      </c>
      <c r="N298" s="13">
        <f t="shared" si="65"/>
        <v>0</v>
      </c>
      <c r="Q298" s="13">
        <f t="shared" si="66"/>
        <v>0</v>
      </c>
      <c r="T298" s="13">
        <f t="shared" si="67"/>
        <v>0</v>
      </c>
      <c r="W298" s="13">
        <f t="shared" si="68"/>
        <v>0</v>
      </c>
      <c r="Z298" s="13">
        <f t="shared" si="69"/>
        <v>0</v>
      </c>
      <c r="AB298" s="2">
        <f>D298</f>
        <v>1531500</v>
      </c>
      <c r="AC298" s="13">
        <f t="shared" si="70"/>
        <v>1531500</v>
      </c>
      <c r="AE298" s="2">
        <f>G298</f>
        <v>1501083.25</v>
      </c>
      <c r="AF298" s="13">
        <f t="shared" si="71"/>
        <v>1501083.25</v>
      </c>
      <c r="AI298" s="13">
        <f t="shared" si="72"/>
        <v>0</v>
      </c>
      <c r="AL298" s="13">
        <f t="shared" si="73"/>
        <v>0</v>
      </c>
      <c r="AO298" s="21">
        <f t="shared" si="74"/>
        <v>0</v>
      </c>
      <c r="AR298" s="21">
        <f t="shared" si="75"/>
        <v>0</v>
      </c>
    </row>
    <row r="299" spans="2:44" ht="45">
      <c r="B299" s="3" t="s">
        <v>1150</v>
      </c>
      <c r="D299" s="2">
        <v>593320</v>
      </c>
      <c r="E299" s="2">
        <f t="shared" si="76"/>
        <v>593320</v>
      </c>
      <c r="G299" s="2">
        <v>525997</v>
      </c>
      <c r="H299" s="2">
        <f t="shared" si="77"/>
        <v>525997</v>
      </c>
      <c r="K299" s="13">
        <f t="shared" si="64"/>
        <v>0</v>
      </c>
      <c r="N299" s="13">
        <f t="shared" si="65"/>
        <v>0</v>
      </c>
      <c r="Q299" s="13">
        <f t="shared" si="66"/>
        <v>0</v>
      </c>
      <c r="T299" s="13">
        <f t="shared" si="67"/>
        <v>0</v>
      </c>
      <c r="W299" s="13">
        <f t="shared" si="68"/>
        <v>0</v>
      </c>
      <c r="Z299" s="13">
        <f t="shared" si="69"/>
        <v>0</v>
      </c>
      <c r="AB299" s="2">
        <f>D299</f>
        <v>593320</v>
      </c>
      <c r="AC299" s="13">
        <f t="shared" si="70"/>
        <v>593320</v>
      </c>
      <c r="AE299" s="2">
        <f>G299</f>
        <v>525997</v>
      </c>
      <c r="AF299" s="13">
        <f t="shared" si="71"/>
        <v>525997</v>
      </c>
      <c r="AI299" s="13">
        <f t="shared" si="72"/>
        <v>0</v>
      </c>
      <c r="AL299" s="13">
        <f t="shared" si="73"/>
        <v>0</v>
      </c>
      <c r="AO299" s="21">
        <f t="shared" si="74"/>
        <v>0</v>
      </c>
      <c r="AR299" s="21">
        <f t="shared" si="75"/>
        <v>0</v>
      </c>
    </row>
    <row r="300" spans="2:44" ht="22.5">
      <c r="B300" s="1" t="s">
        <v>1151</v>
      </c>
      <c r="D300" s="2">
        <v>1500000</v>
      </c>
      <c r="E300" s="2">
        <f t="shared" si="76"/>
        <v>1500000</v>
      </c>
      <c r="G300" s="2">
        <v>1230840.63</v>
      </c>
      <c r="H300" s="2">
        <f t="shared" si="77"/>
        <v>1230840.63</v>
      </c>
      <c r="K300" s="13">
        <f t="shared" si="64"/>
        <v>0</v>
      </c>
      <c r="N300" s="13">
        <f t="shared" si="65"/>
        <v>0</v>
      </c>
      <c r="Q300" s="13">
        <f t="shared" si="66"/>
        <v>0</v>
      </c>
      <c r="T300" s="13">
        <f t="shared" si="67"/>
        <v>0</v>
      </c>
      <c r="W300" s="13">
        <f t="shared" si="68"/>
        <v>0</v>
      </c>
      <c r="Z300" s="13">
        <f t="shared" si="69"/>
        <v>0</v>
      </c>
      <c r="AB300" s="2">
        <f>D300</f>
        <v>1500000</v>
      </c>
      <c r="AC300" s="13">
        <f t="shared" si="70"/>
        <v>1500000</v>
      </c>
      <c r="AE300" s="2">
        <f>G300</f>
        <v>1230840.63</v>
      </c>
      <c r="AF300" s="13">
        <f t="shared" si="71"/>
        <v>1230840.63</v>
      </c>
      <c r="AI300" s="13">
        <f t="shared" si="72"/>
        <v>0</v>
      </c>
      <c r="AL300" s="13">
        <f t="shared" si="73"/>
        <v>0</v>
      </c>
      <c r="AO300" s="21">
        <f t="shared" si="74"/>
        <v>0</v>
      </c>
      <c r="AR300" s="21">
        <f t="shared" si="75"/>
        <v>0</v>
      </c>
    </row>
    <row r="301" spans="2:44" ht="22.5">
      <c r="B301" s="1" t="s">
        <v>1152</v>
      </c>
      <c r="C301" s="2">
        <v>4000</v>
      </c>
      <c r="E301" s="2">
        <f t="shared" si="76"/>
        <v>4000</v>
      </c>
      <c r="F301" s="2">
        <v>2799.58</v>
      </c>
      <c r="H301" s="2">
        <f t="shared" si="77"/>
        <v>2799.58</v>
      </c>
      <c r="K301" s="13">
        <f t="shared" si="64"/>
        <v>0</v>
      </c>
      <c r="N301" s="13">
        <f t="shared" si="65"/>
        <v>0</v>
      </c>
      <c r="Q301" s="13">
        <f t="shared" si="66"/>
        <v>0</v>
      </c>
      <c r="T301" s="13">
        <f t="shared" si="67"/>
        <v>0</v>
      </c>
      <c r="W301" s="13">
        <f t="shared" si="68"/>
        <v>0</v>
      </c>
      <c r="Z301" s="13">
        <f t="shared" si="69"/>
        <v>0</v>
      </c>
      <c r="AA301" s="2">
        <f>C301</f>
        <v>4000</v>
      </c>
      <c r="AC301" s="13">
        <f t="shared" si="70"/>
        <v>4000</v>
      </c>
      <c r="AD301" s="2">
        <f>F301</f>
        <v>2799.58</v>
      </c>
      <c r="AF301" s="13">
        <f t="shared" si="71"/>
        <v>2799.58</v>
      </c>
      <c r="AI301" s="13">
        <f t="shared" si="72"/>
        <v>0</v>
      </c>
      <c r="AL301" s="13">
        <f t="shared" si="73"/>
        <v>0</v>
      </c>
      <c r="AO301" s="21">
        <f t="shared" si="74"/>
        <v>0</v>
      </c>
      <c r="AR301" s="21">
        <f t="shared" si="75"/>
        <v>0</v>
      </c>
    </row>
    <row r="302" spans="1:44" ht="22.5">
      <c r="A302" s="1" t="s">
        <v>1157</v>
      </c>
      <c r="B302" s="1" t="s">
        <v>1158</v>
      </c>
      <c r="D302" s="2">
        <v>410400</v>
      </c>
      <c r="E302" s="2">
        <f t="shared" si="76"/>
        <v>410400</v>
      </c>
      <c r="G302" s="2">
        <v>240848</v>
      </c>
      <c r="H302" s="2">
        <f t="shared" si="77"/>
        <v>240848</v>
      </c>
      <c r="K302" s="13">
        <f t="shared" si="64"/>
        <v>0</v>
      </c>
      <c r="N302" s="13">
        <f t="shared" si="65"/>
        <v>0</v>
      </c>
      <c r="Q302" s="13">
        <f t="shared" si="66"/>
        <v>0</v>
      </c>
      <c r="T302" s="13">
        <f t="shared" si="67"/>
        <v>0</v>
      </c>
      <c r="W302" s="13">
        <f t="shared" si="68"/>
        <v>0</v>
      </c>
      <c r="Z302" s="13">
        <f t="shared" si="69"/>
        <v>0</v>
      </c>
      <c r="AB302" s="2">
        <f>D302</f>
        <v>410400</v>
      </c>
      <c r="AC302" s="13">
        <f t="shared" si="70"/>
        <v>410400</v>
      </c>
      <c r="AE302" s="2">
        <f>G302</f>
        <v>240848</v>
      </c>
      <c r="AF302" s="13">
        <f t="shared" si="71"/>
        <v>240848</v>
      </c>
      <c r="AI302" s="13">
        <f t="shared" si="72"/>
        <v>0</v>
      </c>
      <c r="AL302" s="13">
        <f t="shared" si="73"/>
        <v>0</v>
      </c>
      <c r="AO302" s="21">
        <f t="shared" si="74"/>
        <v>0</v>
      </c>
      <c r="AR302" s="21">
        <f t="shared" si="75"/>
        <v>0</v>
      </c>
    </row>
    <row r="303" spans="1:44" ht="22.5">
      <c r="A303" s="1" t="s">
        <v>1163</v>
      </c>
      <c r="B303" s="1" t="s">
        <v>1164</v>
      </c>
      <c r="D303" s="2">
        <v>58200</v>
      </c>
      <c r="E303" s="2">
        <f t="shared" si="76"/>
        <v>58200</v>
      </c>
      <c r="G303" s="2">
        <v>13303</v>
      </c>
      <c r="H303" s="2">
        <f t="shared" si="77"/>
        <v>13303</v>
      </c>
      <c r="K303" s="13">
        <f t="shared" si="64"/>
        <v>0</v>
      </c>
      <c r="N303" s="13">
        <f t="shared" si="65"/>
        <v>0</v>
      </c>
      <c r="P303" s="2">
        <f>D303</f>
        <v>58200</v>
      </c>
      <c r="Q303" s="13">
        <f t="shared" si="66"/>
        <v>58200</v>
      </c>
      <c r="S303" s="2">
        <f>G303</f>
        <v>13303</v>
      </c>
      <c r="T303" s="13">
        <f t="shared" si="67"/>
        <v>13303</v>
      </c>
      <c r="W303" s="13">
        <f t="shared" si="68"/>
        <v>0</v>
      </c>
      <c r="Z303" s="13">
        <f t="shared" si="69"/>
        <v>0</v>
      </c>
      <c r="AC303" s="13">
        <f t="shared" si="70"/>
        <v>0</v>
      </c>
      <c r="AF303" s="13">
        <f t="shared" si="71"/>
        <v>0</v>
      </c>
      <c r="AI303" s="13">
        <f t="shared" si="72"/>
        <v>0</v>
      </c>
      <c r="AL303" s="13">
        <f t="shared" si="73"/>
        <v>0</v>
      </c>
      <c r="AO303" s="21">
        <f t="shared" si="74"/>
        <v>0</v>
      </c>
      <c r="AR303" s="21">
        <f t="shared" si="75"/>
        <v>0</v>
      </c>
    </row>
    <row r="304" spans="1:44" ht="45">
      <c r="A304" s="1" t="s">
        <v>1165</v>
      </c>
      <c r="B304" s="3" t="s">
        <v>1166</v>
      </c>
      <c r="D304" s="2">
        <v>90000</v>
      </c>
      <c r="E304" s="2">
        <f t="shared" si="76"/>
        <v>90000</v>
      </c>
      <c r="G304" s="2">
        <v>76409</v>
      </c>
      <c r="H304" s="2">
        <f t="shared" si="77"/>
        <v>76409</v>
      </c>
      <c r="K304" s="13">
        <f t="shared" si="64"/>
        <v>0</v>
      </c>
      <c r="N304" s="13">
        <f t="shared" si="65"/>
        <v>0</v>
      </c>
      <c r="P304" s="2">
        <f>D304</f>
        <v>90000</v>
      </c>
      <c r="Q304" s="13">
        <f t="shared" si="66"/>
        <v>90000</v>
      </c>
      <c r="S304" s="2">
        <f>G304</f>
        <v>76409</v>
      </c>
      <c r="T304" s="13">
        <f t="shared" si="67"/>
        <v>76409</v>
      </c>
      <c r="W304" s="13">
        <f t="shared" si="68"/>
        <v>0</v>
      </c>
      <c r="Z304" s="13">
        <f t="shared" si="69"/>
        <v>0</v>
      </c>
      <c r="AC304" s="13">
        <f t="shared" si="70"/>
        <v>0</v>
      </c>
      <c r="AF304" s="13">
        <f t="shared" si="71"/>
        <v>0</v>
      </c>
      <c r="AI304" s="13">
        <f t="shared" si="72"/>
        <v>0</v>
      </c>
      <c r="AL304" s="13">
        <f t="shared" si="73"/>
        <v>0</v>
      </c>
      <c r="AO304" s="21">
        <f t="shared" si="74"/>
        <v>0</v>
      </c>
      <c r="AR304" s="21">
        <f t="shared" si="75"/>
        <v>0</v>
      </c>
    </row>
    <row r="305" spans="2:44" ht="22.5">
      <c r="B305" s="1" t="s">
        <v>1167</v>
      </c>
      <c r="C305" s="2">
        <v>90000</v>
      </c>
      <c r="E305" s="2">
        <v>90000</v>
      </c>
      <c r="H305" s="2">
        <f t="shared" si="77"/>
        <v>0</v>
      </c>
      <c r="K305" s="13">
        <f t="shared" si="64"/>
        <v>0</v>
      </c>
      <c r="N305" s="13">
        <f t="shared" si="65"/>
        <v>0</v>
      </c>
      <c r="Q305" s="13">
        <f t="shared" si="66"/>
        <v>0</v>
      </c>
      <c r="T305" s="13">
        <f t="shared" si="67"/>
        <v>0</v>
      </c>
      <c r="W305" s="13">
        <f t="shared" si="68"/>
        <v>0</v>
      </c>
      <c r="Z305" s="13">
        <f t="shared" si="69"/>
        <v>0</v>
      </c>
      <c r="AA305" s="2">
        <f>C305</f>
        <v>90000</v>
      </c>
      <c r="AC305" s="13">
        <f t="shared" si="70"/>
        <v>90000</v>
      </c>
      <c r="AF305" s="13">
        <f t="shared" si="71"/>
        <v>0</v>
      </c>
      <c r="AI305" s="13">
        <f t="shared" si="72"/>
        <v>0</v>
      </c>
      <c r="AL305" s="13">
        <f t="shared" si="73"/>
        <v>0</v>
      </c>
      <c r="AO305" s="21">
        <f t="shared" si="74"/>
        <v>0</v>
      </c>
      <c r="AR305" s="21">
        <f t="shared" si="75"/>
        <v>0</v>
      </c>
    </row>
    <row r="306" spans="1:44" ht="67.5">
      <c r="A306" s="1" t="s">
        <v>1168</v>
      </c>
      <c r="B306" s="3" t="s">
        <v>1170</v>
      </c>
      <c r="D306" s="2">
        <v>116400</v>
      </c>
      <c r="E306" s="7">
        <f>SUM(C306:D306)</f>
        <v>116400</v>
      </c>
      <c r="G306" s="2">
        <v>312965</v>
      </c>
      <c r="H306" s="2">
        <f t="shared" si="77"/>
        <v>312965</v>
      </c>
      <c r="J306" s="2">
        <f>D306</f>
        <v>116400</v>
      </c>
      <c r="K306" s="13">
        <f t="shared" si="64"/>
        <v>116400</v>
      </c>
      <c r="M306" s="2">
        <f>G306</f>
        <v>312965</v>
      </c>
      <c r="N306" s="13">
        <f t="shared" si="65"/>
        <v>312965</v>
      </c>
      <c r="Q306" s="13">
        <f t="shared" si="66"/>
        <v>0</v>
      </c>
      <c r="T306" s="13">
        <f t="shared" si="67"/>
        <v>0</v>
      </c>
      <c r="W306" s="13">
        <f t="shared" si="68"/>
        <v>0</v>
      </c>
      <c r="Z306" s="13">
        <f t="shared" si="69"/>
        <v>0</v>
      </c>
      <c r="AC306" s="13">
        <f t="shared" si="70"/>
        <v>0</v>
      </c>
      <c r="AF306" s="13">
        <f t="shared" si="71"/>
        <v>0</v>
      </c>
      <c r="AI306" s="13">
        <f t="shared" si="72"/>
        <v>0</v>
      </c>
      <c r="AL306" s="13">
        <f t="shared" si="73"/>
        <v>0</v>
      </c>
      <c r="AO306" s="21">
        <f t="shared" si="74"/>
        <v>0</v>
      </c>
      <c r="AR306" s="21">
        <f t="shared" si="75"/>
        <v>0</v>
      </c>
    </row>
    <row r="307" spans="1:44" ht="67.5">
      <c r="A307" s="1" t="s">
        <v>1169</v>
      </c>
      <c r="B307" s="3" t="s">
        <v>1171</v>
      </c>
      <c r="D307" s="2">
        <v>120000</v>
      </c>
      <c r="E307" s="7">
        <f aca="true" t="shared" si="78" ref="E307:E314">SUM(C307:D307)</f>
        <v>120000</v>
      </c>
      <c r="G307" s="2">
        <v>81996</v>
      </c>
      <c r="H307" s="2">
        <f t="shared" si="77"/>
        <v>81996</v>
      </c>
      <c r="J307" s="2">
        <f>D307</f>
        <v>120000</v>
      </c>
      <c r="K307" s="13">
        <f t="shared" si="64"/>
        <v>120000</v>
      </c>
      <c r="M307" s="2">
        <f>G307</f>
        <v>81996</v>
      </c>
      <c r="N307" s="13">
        <f t="shared" si="65"/>
        <v>81996</v>
      </c>
      <c r="Q307" s="13">
        <f t="shared" si="66"/>
        <v>0</v>
      </c>
      <c r="T307" s="13">
        <f t="shared" si="67"/>
        <v>0</v>
      </c>
      <c r="W307" s="13">
        <f t="shared" si="68"/>
        <v>0</v>
      </c>
      <c r="Z307" s="13">
        <f t="shared" si="69"/>
        <v>0</v>
      </c>
      <c r="AC307" s="13">
        <f t="shared" si="70"/>
        <v>0</v>
      </c>
      <c r="AF307" s="13">
        <f t="shared" si="71"/>
        <v>0</v>
      </c>
      <c r="AI307" s="13">
        <f t="shared" si="72"/>
        <v>0</v>
      </c>
      <c r="AL307" s="13">
        <f t="shared" si="73"/>
        <v>0</v>
      </c>
      <c r="AO307" s="21">
        <f t="shared" si="74"/>
        <v>0</v>
      </c>
      <c r="AR307" s="21">
        <f t="shared" si="75"/>
        <v>0</v>
      </c>
    </row>
    <row r="308" spans="2:44" ht="45">
      <c r="B308" s="3" t="s">
        <v>1172</v>
      </c>
      <c r="C308" s="2">
        <v>20000</v>
      </c>
      <c r="D308" s="1"/>
      <c r="E308" s="7">
        <f t="shared" si="78"/>
        <v>20000</v>
      </c>
      <c r="F308" s="2">
        <v>16347</v>
      </c>
      <c r="G308" s="1"/>
      <c r="H308" s="2">
        <f t="shared" si="77"/>
        <v>16347</v>
      </c>
      <c r="I308" s="2">
        <f>C308</f>
        <v>20000</v>
      </c>
      <c r="K308" s="13">
        <f t="shared" si="64"/>
        <v>20000</v>
      </c>
      <c r="L308" s="2">
        <f>F308</f>
        <v>16347</v>
      </c>
      <c r="N308" s="13">
        <f t="shared" si="65"/>
        <v>16347</v>
      </c>
      <c r="Q308" s="13">
        <f t="shared" si="66"/>
        <v>0</v>
      </c>
      <c r="T308" s="13">
        <f t="shared" si="67"/>
        <v>0</v>
      </c>
      <c r="W308" s="13">
        <f t="shared" si="68"/>
        <v>0</v>
      </c>
      <c r="Z308" s="13">
        <f t="shared" si="69"/>
        <v>0</v>
      </c>
      <c r="AC308" s="13">
        <f t="shared" si="70"/>
        <v>0</v>
      </c>
      <c r="AF308" s="13">
        <f t="shared" si="71"/>
        <v>0</v>
      </c>
      <c r="AI308" s="13">
        <f t="shared" si="72"/>
        <v>0</v>
      </c>
      <c r="AL308" s="13">
        <f t="shared" si="73"/>
        <v>0</v>
      </c>
      <c r="AO308" s="21">
        <f t="shared" si="74"/>
        <v>0</v>
      </c>
      <c r="AR308" s="21">
        <f t="shared" si="75"/>
        <v>0</v>
      </c>
    </row>
    <row r="309" spans="2:44" ht="45">
      <c r="B309" s="3" t="s">
        <v>1173</v>
      </c>
      <c r="D309" s="2">
        <v>20000</v>
      </c>
      <c r="E309" s="7">
        <f t="shared" si="78"/>
        <v>20000</v>
      </c>
      <c r="G309" s="2">
        <v>10694</v>
      </c>
      <c r="H309" s="2">
        <f t="shared" si="77"/>
        <v>10694</v>
      </c>
      <c r="J309" s="2">
        <f>D309</f>
        <v>20000</v>
      </c>
      <c r="K309" s="13">
        <f t="shared" si="64"/>
        <v>20000</v>
      </c>
      <c r="M309" s="2">
        <f>G309</f>
        <v>10694</v>
      </c>
      <c r="N309" s="13">
        <f t="shared" si="65"/>
        <v>10694</v>
      </c>
      <c r="Q309" s="13">
        <f t="shared" si="66"/>
        <v>0</v>
      </c>
      <c r="T309" s="13">
        <f t="shared" si="67"/>
        <v>0</v>
      </c>
      <c r="W309" s="13">
        <f t="shared" si="68"/>
        <v>0</v>
      </c>
      <c r="Z309" s="13">
        <f t="shared" si="69"/>
        <v>0</v>
      </c>
      <c r="AC309" s="13">
        <f t="shared" si="70"/>
        <v>0</v>
      </c>
      <c r="AF309" s="13">
        <f t="shared" si="71"/>
        <v>0</v>
      </c>
      <c r="AI309" s="13">
        <f t="shared" si="72"/>
        <v>0</v>
      </c>
      <c r="AL309" s="13">
        <f t="shared" si="73"/>
        <v>0</v>
      </c>
      <c r="AO309" s="21">
        <f t="shared" si="74"/>
        <v>0</v>
      </c>
      <c r="AR309" s="21">
        <f t="shared" si="75"/>
        <v>0</v>
      </c>
    </row>
    <row r="310" spans="2:44" ht="22.5">
      <c r="B310" s="1" t="s">
        <v>62</v>
      </c>
      <c r="C310" s="2">
        <v>1500</v>
      </c>
      <c r="D310" s="1"/>
      <c r="E310" s="7">
        <f t="shared" si="78"/>
        <v>1500</v>
      </c>
      <c r="F310" s="2">
        <v>1320</v>
      </c>
      <c r="G310" s="1"/>
      <c r="H310" s="2">
        <f t="shared" si="77"/>
        <v>1320</v>
      </c>
      <c r="I310" s="2">
        <f>C310</f>
        <v>1500</v>
      </c>
      <c r="K310" s="13">
        <f t="shared" si="64"/>
        <v>1500</v>
      </c>
      <c r="L310" s="2">
        <f>F310</f>
        <v>1320</v>
      </c>
      <c r="N310" s="13">
        <f t="shared" si="65"/>
        <v>1320</v>
      </c>
      <c r="Q310" s="13">
        <f t="shared" si="66"/>
        <v>0</v>
      </c>
      <c r="T310" s="13">
        <f t="shared" si="67"/>
        <v>0</v>
      </c>
      <c r="W310" s="13">
        <f t="shared" si="68"/>
        <v>0</v>
      </c>
      <c r="Z310" s="13">
        <f t="shared" si="69"/>
        <v>0</v>
      </c>
      <c r="AC310" s="13">
        <f t="shared" si="70"/>
        <v>0</v>
      </c>
      <c r="AF310" s="13">
        <f t="shared" si="71"/>
        <v>0</v>
      </c>
      <c r="AI310" s="13">
        <f t="shared" si="72"/>
        <v>0</v>
      </c>
      <c r="AL310" s="13">
        <f t="shared" si="73"/>
        <v>0</v>
      </c>
      <c r="AO310" s="21">
        <f t="shared" si="74"/>
        <v>0</v>
      </c>
      <c r="AR310" s="21">
        <f t="shared" si="75"/>
        <v>0</v>
      </c>
    </row>
    <row r="311" spans="2:44" ht="22.5">
      <c r="B311" s="1" t="s">
        <v>63</v>
      </c>
      <c r="C311" s="2">
        <v>3000</v>
      </c>
      <c r="D311" s="1"/>
      <c r="E311" s="7">
        <f t="shared" si="78"/>
        <v>3000</v>
      </c>
      <c r="F311" s="2">
        <v>0</v>
      </c>
      <c r="H311" s="2">
        <f t="shared" si="77"/>
        <v>0</v>
      </c>
      <c r="I311" s="2">
        <f>C311</f>
        <v>3000</v>
      </c>
      <c r="K311" s="13">
        <f t="shared" si="64"/>
        <v>3000</v>
      </c>
      <c r="N311" s="13">
        <f t="shared" si="65"/>
        <v>0</v>
      </c>
      <c r="Q311" s="13">
        <f t="shared" si="66"/>
        <v>0</v>
      </c>
      <c r="T311" s="13">
        <f t="shared" si="67"/>
        <v>0</v>
      </c>
      <c r="W311" s="13">
        <f t="shared" si="68"/>
        <v>0</v>
      </c>
      <c r="Z311" s="13">
        <f t="shared" si="69"/>
        <v>0</v>
      </c>
      <c r="AC311" s="13">
        <f t="shared" si="70"/>
        <v>0</v>
      </c>
      <c r="AF311" s="13">
        <f t="shared" si="71"/>
        <v>0</v>
      </c>
      <c r="AI311" s="13">
        <f t="shared" si="72"/>
        <v>0</v>
      </c>
      <c r="AL311" s="13">
        <f t="shared" si="73"/>
        <v>0</v>
      </c>
      <c r="AO311" s="21">
        <f t="shared" si="74"/>
        <v>0</v>
      </c>
      <c r="AR311" s="21">
        <f t="shared" si="75"/>
        <v>0</v>
      </c>
    </row>
    <row r="312" spans="2:44" ht="22.5">
      <c r="B312" s="1" t="s">
        <v>64</v>
      </c>
      <c r="D312" s="2">
        <v>146000</v>
      </c>
      <c r="E312" s="7">
        <f t="shared" si="78"/>
        <v>146000</v>
      </c>
      <c r="G312" s="2">
        <v>119221</v>
      </c>
      <c r="H312" s="2">
        <f t="shared" si="77"/>
        <v>119221</v>
      </c>
      <c r="J312" s="2">
        <f>D312</f>
        <v>146000</v>
      </c>
      <c r="K312" s="13">
        <f t="shared" si="64"/>
        <v>146000</v>
      </c>
      <c r="M312" s="2">
        <f>G312</f>
        <v>119221</v>
      </c>
      <c r="N312" s="13">
        <f t="shared" si="65"/>
        <v>119221</v>
      </c>
      <c r="Q312" s="13">
        <f t="shared" si="66"/>
        <v>0</v>
      </c>
      <c r="T312" s="13">
        <f t="shared" si="67"/>
        <v>0</v>
      </c>
      <c r="W312" s="13">
        <f t="shared" si="68"/>
        <v>0</v>
      </c>
      <c r="Z312" s="13">
        <f t="shared" si="69"/>
        <v>0</v>
      </c>
      <c r="AC312" s="13">
        <f t="shared" si="70"/>
        <v>0</v>
      </c>
      <c r="AF312" s="13">
        <f t="shared" si="71"/>
        <v>0</v>
      </c>
      <c r="AI312" s="13">
        <f t="shared" si="72"/>
        <v>0</v>
      </c>
      <c r="AL312" s="13">
        <f t="shared" si="73"/>
        <v>0</v>
      </c>
      <c r="AO312" s="21">
        <f t="shared" si="74"/>
        <v>0</v>
      </c>
      <c r="AR312" s="21">
        <f t="shared" si="75"/>
        <v>0</v>
      </c>
    </row>
    <row r="313" spans="1:44" ht="22.5">
      <c r="A313" s="1" t="s">
        <v>1174</v>
      </c>
      <c r="B313" s="1" t="s">
        <v>402</v>
      </c>
      <c r="C313" s="2">
        <v>10000</v>
      </c>
      <c r="E313" s="7">
        <f t="shared" si="78"/>
        <v>10000</v>
      </c>
      <c r="F313" s="2">
        <v>11085</v>
      </c>
      <c r="H313" s="2">
        <f t="shared" si="77"/>
        <v>11085</v>
      </c>
      <c r="I313" s="2">
        <f>C313</f>
        <v>10000</v>
      </c>
      <c r="K313" s="13">
        <f t="shared" si="64"/>
        <v>10000</v>
      </c>
      <c r="L313" s="2">
        <f>F313</f>
        <v>11085</v>
      </c>
      <c r="N313" s="13">
        <f t="shared" si="65"/>
        <v>11085</v>
      </c>
      <c r="Q313" s="13">
        <f t="shared" si="66"/>
        <v>0</v>
      </c>
      <c r="T313" s="13">
        <f t="shared" si="67"/>
        <v>0</v>
      </c>
      <c r="W313" s="13">
        <f t="shared" si="68"/>
        <v>0</v>
      </c>
      <c r="Z313" s="13">
        <f t="shared" si="69"/>
        <v>0</v>
      </c>
      <c r="AC313" s="13">
        <f t="shared" si="70"/>
        <v>0</v>
      </c>
      <c r="AF313" s="13">
        <f t="shared" si="71"/>
        <v>0</v>
      </c>
      <c r="AI313" s="13">
        <f t="shared" si="72"/>
        <v>0</v>
      </c>
      <c r="AL313" s="13">
        <f t="shared" si="73"/>
        <v>0</v>
      </c>
      <c r="AO313" s="21">
        <f t="shared" si="74"/>
        <v>0</v>
      </c>
      <c r="AR313" s="21">
        <f t="shared" si="75"/>
        <v>0</v>
      </c>
    </row>
    <row r="314" spans="2:44" ht="22.5">
      <c r="B314" s="1" t="s">
        <v>65</v>
      </c>
      <c r="D314" s="2">
        <v>6000</v>
      </c>
      <c r="E314" s="7">
        <f t="shared" si="78"/>
        <v>6000</v>
      </c>
      <c r="G314" s="2">
        <v>6000</v>
      </c>
      <c r="H314" s="2">
        <f t="shared" si="77"/>
        <v>6000</v>
      </c>
      <c r="J314" s="2">
        <f>D314</f>
        <v>6000</v>
      </c>
      <c r="K314" s="13">
        <f t="shared" si="64"/>
        <v>6000</v>
      </c>
      <c r="M314" s="2">
        <f>G314</f>
        <v>6000</v>
      </c>
      <c r="N314" s="13">
        <f t="shared" si="65"/>
        <v>6000</v>
      </c>
      <c r="Q314" s="13">
        <f t="shared" si="66"/>
        <v>0</v>
      </c>
      <c r="T314" s="13">
        <f t="shared" si="67"/>
        <v>0</v>
      </c>
      <c r="W314" s="13">
        <f t="shared" si="68"/>
        <v>0</v>
      </c>
      <c r="Z314" s="13">
        <f t="shared" si="69"/>
        <v>0</v>
      </c>
      <c r="AC314" s="13">
        <f t="shared" si="70"/>
        <v>0</v>
      </c>
      <c r="AF314" s="13">
        <f t="shared" si="71"/>
        <v>0</v>
      </c>
      <c r="AI314" s="13">
        <f t="shared" si="72"/>
        <v>0</v>
      </c>
      <c r="AL314" s="13">
        <f t="shared" si="73"/>
        <v>0</v>
      </c>
      <c r="AO314" s="21">
        <f t="shared" si="74"/>
        <v>0</v>
      </c>
      <c r="AR314" s="21">
        <f t="shared" si="75"/>
        <v>0</v>
      </c>
    </row>
    <row r="315" spans="2:44" ht="22.5">
      <c r="B315" s="5" t="s">
        <v>66</v>
      </c>
      <c r="E315" s="2">
        <v>20000</v>
      </c>
      <c r="K315" s="13">
        <f t="shared" si="64"/>
        <v>0</v>
      </c>
      <c r="N315" s="13">
        <f t="shared" si="65"/>
        <v>0</v>
      </c>
      <c r="Q315" s="13">
        <f t="shared" si="66"/>
        <v>0</v>
      </c>
      <c r="T315" s="13">
        <f t="shared" si="67"/>
        <v>0</v>
      </c>
      <c r="W315" s="13">
        <f t="shared" si="68"/>
        <v>0</v>
      </c>
      <c r="Z315" s="13">
        <f t="shared" si="69"/>
        <v>0</v>
      </c>
      <c r="AC315" s="13">
        <f t="shared" si="70"/>
        <v>0</v>
      </c>
      <c r="AF315" s="13">
        <f t="shared" si="71"/>
        <v>0</v>
      </c>
      <c r="AI315" s="13">
        <f t="shared" si="72"/>
        <v>0</v>
      </c>
      <c r="AL315" s="13">
        <f t="shared" si="73"/>
        <v>0</v>
      </c>
      <c r="AO315" s="21">
        <f t="shared" si="74"/>
        <v>0</v>
      </c>
      <c r="AR315" s="21">
        <f t="shared" si="75"/>
        <v>0</v>
      </c>
    </row>
    <row r="316" spans="2:44" ht="22.5">
      <c r="B316" s="5" t="s">
        <v>67</v>
      </c>
      <c r="K316" s="13">
        <f t="shared" si="64"/>
        <v>0</v>
      </c>
      <c r="N316" s="13">
        <f t="shared" si="65"/>
        <v>0</v>
      </c>
      <c r="Q316" s="13">
        <f t="shared" si="66"/>
        <v>0</v>
      </c>
      <c r="T316" s="13">
        <f t="shared" si="67"/>
        <v>0</v>
      </c>
      <c r="W316" s="13">
        <f t="shared" si="68"/>
        <v>0</v>
      </c>
      <c r="Z316" s="13">
        <f t="shared" si="69"/>
        <v>0</v>
      </c>
      <c r="AC316" s="13">
        <f t="shared" si="70"/>
        <v>0</v>
      </c>
      <c r="AF316" s="13">
        <f t="shared" si="71"/>
        <v>0</v>
      </c>
      <c r="AI316" s="13">
        <f t="shared" si="72"/>
        <v>0</v>
      </c>
      <c r="AL316" s="13">
        <f t="shared" si="73"/>
        <v>0</v>
      </c>
      <c r="AO316" s="21">
        <f t="shared" si="74"/>
        <v>0</v>
      </c>
      <c r="AR316" s="21">
        <f t="shared" si="75"/>
        <v>0</v>
      </c>
    </row>
    <row r="317" spans="2:44" ht="22.5">
      <c r="B317" s="1" t="s">
        <v>68</v>
      </c>
      <c r="K317" s="13">
        <f t="shared" si="64"/>
        <v>0</v>
      </c>
      <c r="N317" s="13">
        <f t="shared" si="65"/>
        <v>0</v>
      </c>
      <c r="Q317" s="13">
        <f t="shared" si="66"/>
        <v>0</v>
      </c>
      <c r="T317" s="13">
        <f t="shared" si="67"/>
        <v>0</v>
      </c>
      <c r="W317" s="13">
        <f t="shared" si="68"/>
        <v>0</v>
      </c>
      <c r="Z317" s="13">
        <f t="shared" si="69"/>
        <v>0</v>
      </c>
      <c r="AC317" s="13">
        <f t="shared" si="70"/>
        <v>0</v>
      </c>
      <c r="AF317" s="13">
        <f t="shared" si="71"/>
        <v>0</v>
      </c>
      <c r="AI317" s="13">
        <f t="shared" si="72"/>
        <v>0</v>
      </c>
      <c r="AL317" s="13">
        <f t="shared" si="73"/>
        <v>0</v>
      </c>
      <c r="AO317" s="21">
        <f t="shared" si="74"/>
        <v>0</v>
      </c>
      <c r="AR317" s="21">
        <f t="shared" si="75"/>
        <v>0</v>
      </c>
    </row>
    <row r="318" spans="1:44" ht="22.5">
      <c r="A318" s="1" t="s">
        <v>1175</v>
      </c>
      <c r="B318" s="1" t="s">
        <v>69</v>
      </c>
      <c r="C318" s="2">
        <v>7000</v>
      </c>
      <c r="E318" s="2">
        <f>SUM(C318:D318)</f>
        <v>7000</v>
      </c>
      <c r="F318" s="2">
        <v>4655</v>
      </c>
      <c r="H318" s="2">
        <f>SUM(F318:G318)</f>
        <v>4655</v>
      </c>
      <c r="K318" s="13">
        <f t="shared" si="64"/>
        <v>0</v>
      </c>
      <c r="N318" s="13">
        <f t="shared" si="65"/>
        <v>0</v>
      </c>
      <c r="O318" s="2">
        <f>C318</f>
        <v>7000</v>
      </c>
      <c r="Q318" s="13">
        <f t="shared" si="66"/>
        <v>7000</v>
      </c>
      <c r="R318" s="2">
        <f>F318</f>
        <v>4655</v>
      </c>
      <c r="T318" s="13">
        <f t="shared" si="67"/>
        <v>4655</v>
      </c>
      <c r="W318" s="13">
        <f t="shared" si="68"/>
        <v>0</v>
      </c>
      <c r="Z318" s="13">
        <f t="shared" si="69"/>
        <v>0</v>
      </c>
      <c r="AC318" s="13">
        <f t="shared" si="70"/>
        <v>0</v>
      </c>
      <c r="AF318" s="13">
        <f t="shared" si="71"/>
        <v>0</v>
      </c>
      <c r="AI318" s="13">
        <f t="shared" si="72"/>
        <v>0</v>
      </c>
      <c r="AL318" s="13">
        <f t="shared" si="73"/>
        <v>0</v>
      </c>
      <c r="AO318" s="21">
        <f t="shared" si="74"/>
        <v>0</v>
      </c>
      <c r="AR318" s="21">
        <f t="shared" si="75"/>
        <v>0</v>
      </c>
    </row>
    <row r="319" spans="2:44" ht="22.5">
      <c r="B319" s="1" t="s">
        <v>70</v>
      </c>
      <c r="E319" s="2">
        <f aca="true" t="shared" si="79" ref="E319:E330">SUM(C319:D319)</f>
        <v>0</v>
      </c>
      <c r="H319" s="2">
        <f aca="true" t="shared" si="80" ref="H319:H330">SUM(F319:G319)</f>
        <v>0</v>
      </c>
      <c r="K319" s="13">
        <f t="shared" si="64"/>
        <v>0</v>
      </c>
      <c r="N319" s="13">
        <f t="shared" si="65"/>
        <v>0</v>
      </c>
      <c r="Q319" s="13">
        <f t="shared" si="66"/>
        <v>0</v>
      </c>
      <c r="T319" s="13">
        <f t="shared" si="67"/>
        <v>0</v>
      </c>
      <c r="W319" s="13">
        <f t="shared" si="68"/>
        <v>0</v>
      </c>
      <c r="Z319" s="13">
        <f t="shared" si="69"/>
        <v>0</v>
      </c>
      <c r="AC319" s="13">
        <f t="shared" si="70"/>
        <v>0</v>
      </c>
      <c r="AF319" s="13">
        <f t="shared" si="71"/>
        <v>0</v>
      </c>
      <c r="AI319" s="13">
        <f t="shared" si="72"/>
        <v>0</v>
      </c>
      <c r="AL319" s="13">
        <f t="shared" si="73"/>
        <v>0</v>
      </c>
      <c r="AO319" s="21">
        <f t="shared" si="74"/>
        <v>0</v>
      </c>
      <c r="AR319" s="21">
        <f t="shared" si="75"/>
        <v>0</v>
      </c>
    </row>
    <row r="320" spans="1:44" ht="22.5">
      <c r="A320" s="1" t="s">
        <v>1176</v>
      </c>
      <c r="B320" s="1" t="s">
        <v>71</v>
      </c>
      <c r="C320" s="2">
        <v>10000</v>
      </c>
      <c r="E320" s="2">
        <f t="shared" si="79"/>
        <v>10000</v>
      </c>
      <c r="F320" s="2">
        <v>7218</v>
      </c>
      <c r="H320" s="2">
        <f t="shared" si="80"/>
        <v>7218</v>
      </c>
      <c r="K320" s="13">
        <f t="shared" si="64"/>
        <v>0</v>
      </c>
      <c r="N320" s="13">
        <f t="shared" si="65"/>
        <v>0</v>
      </c>
      <c r="O320" s="2">
        <f>C320</f>
        <v>10000</v>
      </c>
      <c r="Q320" s="13">
        <f t="shared" si="66"/>
        <v>10000</v>
      </c>
      <c r="R320" s="2">
        <f>F320</f>
        <v>7218</v>
      </c>
      <c r="T320" s="13">
        <f t="shared" si="67"/>
        <v>7218</v>
      </c>
      <c r="W320" s="13">
        <f t="shared" si="68"/>
        <v>0</v>
      </c>
      <c r="Z320" s="13">
        <f t="shared" si="69"/>
        <v>0</v>
      </c>
      <c r="AC320" s="13">
        <f t="shared" si="70"/>
        <v>0</v>
      </c>
      <c r="AF320" s="13">
        <f t="shared" si="71"/>
        <v>0</v>
      </c>
      <c r="AI320" s="13">
        <f t="shared" si="72"/>
        <v>0</v>
      </c>
      <c r="AL320" s="13">
        <f t="shared" si="73"/>
        <v>0</v>
      </c>
      <c r="AO320" s="21">
        <f t="shared" si="74"/>
        <v>0</v>
      </c>
      <c r="AR320" s="21">
        <f t="shared" si="75"/>
        <v>0</v>
      </c>
    </row>
    <row r="321" spans="1:44" ht="45">
      <c r="A321" s="1" t="s">
        <v>1178</v>
      </c>
      <c r="B321" s="3" t="s">
        <v>1177</v>
      </c>
      <c r="C321" s="2">
        <v>10000</v>
      </c>
      <c r="E321" s="2">
        <f t="shared" si="79"/>
        <v>10000</v>
      </c>
      <c r="F321" s="2">
        <v>8742</v>
      </c>
      <c r="H321" s="2">
        <f t="shared" si="80"/>
        <v>8742</v>
      </c>
      <c r="K321" s="13">
        <f t="shared" si="64"/>
        <v>0</v>
      </c>
      <c r="N321" s="13">
        <f t="shared" si="65"/>
        <v>0</v>
      </c>
      <c r="O321" s="2">
        <f>C321</f>
        <v>10000</v>
      </c>
      <c r="Q321" s="13">
        <f t="shared" si="66"/>
        <v>10000</v>
      </c>
      <c r="R321" s="2">
        <f>F321</f>
        <v>8742</v>
      </c>
      <c r="T321" s="13">
        <f t="shared" si="67"/>
        <v>8742</v>
      </c>
      <c r="W321" s="13">
        <f t="shared" si="68"/>
        <v>0</v>
      </c>
      <c r="Z321" s="13">
        <f t="shared" si="69"/>
        <v>0</v>
      </c>
      <c r="AC321" s="13">
        <f t="shared" si="70"/>
        <v>0</v>
      </c>
      <c r="AF321" s="13">
        <f t="shared" si="71"/>
        <v>0</v>
      </c>
      <c r="AI321" s="13">
        <f t="shared" si="72"/>
        <v>0</v>
      </c>
      <c r="AL321" s="13">
        <f t="shared" si="73"/>
        <v>0</v>
      </c>
      <c r="AO321" s="21">
        <f t="shared" si="74"/>
        <v>0</v>
      </c>
      <c r="AR321" s="21">
        <f t="shared" si="75"/>
        <v>0</v>
      </c>
    </row>
    <row r="322" spans="1:44" ht="67.5">
      <c r="A322" s="1" t="s">
        <v>1180</v>
      </c>
      <c r="B322" s="8" t="s">
        <v>1179</v>
      </c>
      <c r="C322" s="2">
        <v>5000</v>
      </c>
      <c r="E322" s="2">
        <f t="shared" si="79"/>
        <v>5000</v>
      </c>
      <c r="H322" s="2">
        <f t="shared" si="80"/>
        <v>0</v>
      </c>
      <c r="K322" s="13">
        <f t="shared" si="64"/>
        <v>0</v>
      </c>
      <c r="N322" s="13">
        <f t="shared" si="65"/>
        <v>0</v>
      </c>
      <c r="Q322" s="13">
        <f t="shared" si="66"/>
        <v>0</v>
      </c>
      <c r="T322" s="13">
        <f t="shared" si="67"/>
        <v>0</v>
      </c>
      <c r="W322" s="13">
        <f t="shared" si="68"/>
        <v>0</v>
      </c>
      <c r="Z322" s="13">
        <f t="shared" si="69"/>
        <v>0</v>
      </c>
      <c r="AC322" s="13">
        <f t="shared" si="70"/>
        <v>0</v>
      </c>
      <c r="AF322" s="13">
        <f t="shared" si="71"/>
        <v>0</v>
      </c>
      <c r="AG322" s="2">
        <f>C322</f>
        <v>5000</v>
      </c>
      <c r="AI322" s="13">
        <f t="shared" si="72"/>
        <v>5000</v>
      </c>
      <c r="AL322" s="13">
        <f t="shared" si="73"/>
        <v>0</v>
      </c>
      <c r="AO322" s="21">
        <f t="shared" si="74"/>
        <v>0</v>
      </c>
      <c r="AR322" s="21">
        <f t="shared" si="75"/>
        <v>0</v>
      </c>
    </row>
    <row r="323" spans="1:44" ht="67.5">
      <c r="A323" s="1" t="s">
        <v>1182</v>
      </c>
      <c r="B323" s="3" t="s">
        <v>1181</v>
      </c>
      <c r="D323" s="2">
        <v>130000</v>
      </c>
      <c r="E323" s="2">
        <f t="shared" si="79"/>
        <v>130000</v>
      </c>
      <c r="G323" s="2">
        <v>100000</v>
      </c>
      <c r="H323" s="2">
        <f t="shared" si="80"/>
        <v>100000</v>
      </c>
      <c r="K323" s="13">
        <f t="shared" si="64"/>
        <v>0</v>
      </c>
      <c r="N323" s="13">
        <f t="shared" si="65"/>
        <v>0</v>
      </c>
      <c r="Q323" s="13">
        <f t="shared" si="66"/>
        <v>0</v>
      </c>
      <c r="T323" s="13">
        <f t="shared" si="67"/>
        <v>0</v>
      </c>
      <c r="W323" s="13">
        <f t="shared" si="68"/>
        <v>0</v>
      </c>
      <c r="Z323" s="13">
        <f t="shared" si="69"/>
        <v>0</v>
      </c>
      <c r="AC323" s="13">
        <f t="shared" si="70"/>
        <v>0</v>
      </c>
      <c r="AF323" s="13">
        <f t="shared" si="71"/>
        <v>0</v>
      </c>
      <c r="AH323" s="2">
        <f>D323</f>
        <v>130000</v>
      </c>
      <c r="AI323" s="13">
        <f t="shared" si="72"/>
        <v>130000</v>
      </c>
      <c r="AK323" s="2">
        <f>G323</f>
        <v>100000</v>
      </c>
      <c r="AL323" s="13">
        <f t="shared" si="73"/>
        <v>100000</v>
      </c>
      <c r="AO323" s="21">
        <f t="shared" si="74"/>
        <v>0</v>
      </c>
      <c r="AR323" s="21">
        <f t="shared" si="75"/>
        <v>0</v>
      </c>
    </row>
    <row r="324" spans="1:44" ht="67.5">
      <c r="A324" s="1" t="s">
        <v>1184</v>
      </c>
      <c r="B324" s="3" t="s">
        <v>1183</v>
      </c>
      <c r="E324" s="2">
        <f t="shared" si="79"/>
        <v>0</v>
      </c>
      <c r="H324" s="2">
        <f t="shared" si="80"/>
        <v>0</v>
      </c>
      <c r="K324" s="13">
        <f t="shared" si="64"/>
        <v>0</v>
      </c>
      <c r="N324" s="13">
        <f t="shared" si="65"/>
        <v>0</v>
      </c>
      <c r="Q324" s="13">
        <f t="shared" si="66"/>
        <v>0</v>
      </c>
      <c r="T324" s="13">
        <f t="shared" si="67"/>
        <v>0</v>
      </c>
      <c r="W324" s="13">
        <f t="shared" si="68"/>
        <v>0</v>
      </c>
      <c r="Z324" s="13">
        <f t="shared" si="69"/>
        <v>0</v>
      </c>
      <c r="AC324" s="13">
        <f t="shared" si="70"/>
        <v>0</v>
      </c>
      <c r="AF324" s="13">
        <f t="shared" si="71"/>
        <v>0</v>
      </c>
      <c r="AI324" s="13">
        <f t="shared" si="72"/>
        <v>0</v>
      </c>
      <c r="AL324" s="13">
        <f t="shared" si="73"/>
        <v>0</v>
      </c>
      <c r="AO324" s="21">
        <f t="shared" si="74"/>
        <v>0</v>
      </c>
      <c r="AR324" s="21">
        <f t="shared" si="75"/>
        <v>0</v>
      </c>
    </row>
    <row r="325" spans="2:44" ht="45">
      <c r="B325" s="3" t="s">
        <v>1185</v>
      </c>
      <c r="C325" s="2">
        <v>30000</v>
      </c>
      <c r="E325" s="2">
        <f t="shared" si="79"/>
        <v>30000</v>
      </c>
      <c r="F325" s="2">
        <v>27322.5</v>
      </c>
      <c r="H325" s="2">
        <f t="shared" si="80"/>
        <v>27322.5</v>
      </c>
      <c r="K325" s="13">
        <f t="shared" si="64"/>
        <v>0</v>
      </c>
      <c r="N325" s="13">
        <f t="shared" si="65"/>
        <v>0</v>
      </c>
      <c r="Q325" s="13">
        <f t="shared" si="66"/>
        <v>0</v>
      </c>
      <c r="T325" s="13">
        <f t="shared" si="67"/>
        <v>0</v>
      </c>
      <c r="W325" s="13">
        <f t="shared" si="68"/>
        <v>0</v>
      </c>
      <c r="Z325" s="13">
        <f t="shared" si="69"/>
        <v>0</v>
      </c>
      <c r="AC325" s="13">
        <f t="shared" si="70"/>
        <v>0</v>
      </c>
      <c r="AF325" s="13">
        <f t="shared" si="71"/>
        <v>0</v>
      </c>
      <c r="AG325" s="2">
        <f>C325</f>
        <v>30000</v>
      </c>
      <c r="AI325" s="13">
        <f t="shared" si="72"/>
        <v>30000</v>
      </c>
      <c r="AJ325" s="2">
        <f>F325</f>
        <v>27322.5</v>
      </c>
      <c r="AL325" s="13">
        <f t="shared" si="73"/>
        <v>27322.5</v>
      </c>
      <c r="AO325" s="21">
        <f t="shared" si="74"/>
        <v>0</v>
      </c>
      <c r="AR325" s="21">
        <f t="shared" si="75"/>
        <v>0</v>
      </c>
    </row>
    <row r="326" spans="2:44" ht="45">
      <c r="B326" s="3" t="s">
        <v>1186</v>
      </c>
      <c r="C326" s="2">
        <v>200000</v>
      </c>
      <c r="D326" s="2">
        <f>100000+30000</f>
        <v>130000</v>
      </c>
      <c r="E326" s="2">
        <f t="shared" si="79"/>
        <v>330000</v>
      </c>
      <c r="F326" s="2">
        <v>178580</v>
      </c>
      <c r="G326" s="2">
        <f>95500+14486</f>
        <v>109986</v>
      </c>
      <c r="H326" s="2">
        <f t="shared" si="80"/>
        <v>288566</v>
      </c>
      <c r="K326" s="13">
        <f t="shared" si="64"/>
        <v>0</v>
      </c>
      <c r="N326" s="13">
        <f t="shared" si="65"/>
        <v>0</v>
      </c>
      <c r="Q326" s="13">
        <f t="shared" si="66"/>
        <v>0</v>
      </c>
      <c r="T326" s="13">
        <f t="shared" si="67"/>
        <v>0</v>
      </c>
      <c r="W326" s="13">
        <f t="shared" si="68"/>
        <v>0</v>
      </c>
      <c r="Z326" s="13">
        <f t="shared" si="69"/>
        <v>0</v>
      </c>
      <c r="AC326" s="13">
        <f t="shared" si="70"/>
        <v>0</v>
      </c>
      <c r="AF326" s="13">
        <f t="shared" si="71"/>
        <v>0</v>
      </c>
      <c r="AG326" s="2">
        <f>C326</f>
        <v>200000</v>
      </c>
      <c r="AH326" s="2">
        <f>D326</f>
        <v>130000</v>
      </c>
      <c r="AI326" s="13">
        <f t="shared" si="72"/>
        <v>330000</v>
      </c>
      <c r="AJ326" s="2">
        <f>F326</f>
        <v>178580</v>
      </c>
      <c r="AK326" s="2">
        <f>G326</f>
        <v>109986</v>
      </c>
      <c r="AL326" s="13">
        <f t="shared" si="73"/>
        <v>288566</v>
      </c>
      <c r="AO326" s="21">
        <f t="shared" si="74"/>
        <v>0</v>
      </c>
      <c r="AR326" s="21">
        <f t="shared" si="75"/>
        <v>0</v>
      </c>
    </row>
    <row r="327" spans="2:44" ht="67.5">
      <c r="B327" s="3" t="s">
        <v>1187</v>
      </c>
      <c r="C327" s="2">
        <v>3000</v>
      </c>
      <c r="E327" s="2">
        <f t="shared" si="79"/>
        <v>3000</v>
      </c>
      <c r="F327" s="2">
        <v>2680</v>
      </c>
      <c r="H327" s="2">
        <f t="shared" si="80"/>
        <v>2680</v>
      </c>
      <c r="K327" s="13">
        <f aca="true" t="shared" si="81" ref="K327:K373">SUM(I327:J327)</f>
        <v>0</v>
      </c>
      <c r="N327" s="13">
        <f aca="true" t="shared" si="82" ref="N327:N373">SUM(L327:M327)</f>
        <v>0</v>
      </c>
      <c r="Q327" s="13">
        <f aca="true" t="shared" si="83" ref="Q327:Q373">SUM(O327:P327)</f>
        <v>0</v>
      </c>
      <c r="T327" s="13">
        <f aca="true" t="shared" si="84" ref="T327:T373">SUM(R327:S327)</f>
        <v>0</v>
      </c>
      <c r="W327" s="13">
        <f aca="true" t="shared" si="85" ref="W327:W373">SUM(U327:V327)</f>
        <v>0</v>
      </c>
      <c r="Z327" s="13">
        <f aca="true" t="shared" si="86" ref="Z327:Z373">SUM(X327:Y327)</f>
        <v>0</v>
      </c>
      <c r="AC327" s="13">
        <f aca="true" t="shared" si="87" ref="AC327:AC373">SUM(AA327:AB327)</f>
        <v>0</v>
      </c>
      <c r="AF327" s="13">
        <f aca="true" t="shared" si="88" ref="AF327:AF373">SUM(AD327:AE327)</f>
        <v>0</v>
      </c>
      <c r="AG327" s="2">
        <f>C327</f>
        <v>3000</v>
      </c>
      <c r="AI327" s="13">
        <f aca="true" t="shared" si="89" ref="AI327:AI373">SUM(AG327:AH327)</f>
        <v>3000</v>
      </c>
      <c r="AJ327" s="2">
        <f>F327</f>
        <v>2680</v>
      </c>
      <c r="AL327" s="13">
        <f aca="true" t="shared" si="90" ref="AL327:AL373">SUM(AJ327:AK327)</f>
        <v>2680</v>
      </c>
      <c r="AO327" s="21">
        <f aca="true" t="shared" si="91" ref="AO327:AO373">SUM(AM327:AN327)</f>
        <v>0</v>
      </c>
      <c r="AR327" s="21">
        <f aca="true" t="shared" si="92" ref="AR327:AR373">SUM(AP327:AQ327)</f>
        <v>0</v>
      </c>
    </row>
    <row r="328" spans="1:44" ht="45">
      <c r="A328" s="1" t="s">
        <v>1188</v>
      </c>
      <c r="B328" s="3" t="s">
        <v>1189</v>
      </c>
      <c r="C328" s="2">
        <v>50000</v>
      </c>
      <c r="E328" s="2">
        <f t="shared" si="79"/>
        <v>50000</v>
      </c>
      <c r="F328" s="2">
        <v>34215</v>
      </c>
      <c r="H328" s="2">
        <f t="shared" si="80"/>
        <v>34215</v>
      </c>
      <c r="K328" s="13">
        <f t="shared" si="81"/>
        <v>0</v>
      </c>
      <c r="N328" s="13">
        <f t="shared" si="82"/>
        <v>0</v>
      </c>
      <c r="Q328" s="13">
        <f t="shared" si="83"/>
        <v>0</v>
      </c>
      <c r="T328" s="13">
        <f t="shared" si="84"/>
        <v>0</v>
      </c>
      <c r="W328" s="13">
        <f t="shared" si="85"/>
        <v>0</v>
      </c>
      <c r="Z328" s="13">
        <f t="shared" si="86"/>
        <v>0</v>
      </c>
      <c r="AC328" s="13">
        <f t="shared" si="87"/>
        <v>0</v>
      </c>
      <c r="AF328" s="13">
        <f t="shared" si="88"/>
        <v>0</v>
      </c>
      <c r="AG328" s="2">
        <f>C328</f>
        <v>50000</v>
      </c>
      <c r="AI328" s="13">
        <f t="shared" si="89"/>
        <v>50000</v>
      </c>
      <c r="AJ328" s="2">
        <f>F328</f>
        <v>34215</v>
      </c>
      <c r="AL328" s="13">
        <f t="shared" si="90"/>
        <v>34215</v>
      </c>
      <c r="AO328" s="21">
        <f t="shared" si="91"/>
        <v>0</v>
      </c>
      <c r="AR328" s="21">
        <f t="shared" si="92"/>
        <v>0</v>
      </c>
    </row>
    <row r="329" spans="1:44" ht="22.5">
      <c r="A329" s="1" t="s">
        <v>1190</v>
      </c>
      <c r="B329" s="1" t="s">
        <v>270</v>
      </c>
      <c r="C329" s="2">
        <v>200000</v>
      </c>
      <c r="E329" s="2">
        <f t="shared" si="79"/>
        <v>200000</v>
      </c>
      <c r="F329" s="2">
        <v>32500</v>
      </c>
      <c r="H329" s="2">
        <f t="shared" si="80"/>
        <v>32500</v>
      </c>
      <c r="K329" s="13">
        <f t="shared" si="81"/>
        <v>0</v>
      </c>
      <c r="N329" s="13">
        <f t="shared" si="82"/>
        <v>0</v>
      </c>
      <c r="Q329" s="13">
        <f t="shared" si="83"/>
        <v>0</v>
      </c>
      <c r="T329" s="13">
        <f t="shared" si="84"/>
        <v>0</v>
      </c>
      <c r="W329" s="13">
        <f t="shared" si="85"/>
        <v>0</v>
      </c>
      <c r="Z329" s="13">
        <f t="shared" si="86"/>
        <v>0</v>
      </c>
      <c r="AC329" s="13">
        <f t="shared" si="87"/>
        <v>0</v>
      </c>
      <c r="AF329" s="13">
        <f t="shared" si="88"/>
        <v>0</v>
      </c>
      <c r="AI329" s="13">
        <f t="shared" si="89"/>
        <v>0</v>
      </c>
      <c r="AL329" s="13">
        <f t="shared" si="90"/>
        <v>0</v>
      </c>
      <c r="AM329" s="7">
        <f>C329</f>
        <v>200000</v>
      </c>
      <c r="AO329" s="21">
        <f t="shared" si="91"/>
        <v>200000</v>
      </c>
      <c r="AP329" s="7">
        <f>F329</f>
        <v>32500</v>
      </c>
      <c r="AR329" s="21">
        <f t="shared" si="92"/>
        <v>32500</v>
      </c>
    </row>
    <row r="330" spans="1:44" ht="22.5">
      <c r="A330" s="1" t="s">
        <v>1191</v>
      </c>
      <c r="B330" s="1" t="s">
        <v>72</v>
      </c>
      <c r="C330" s="2">
        <v>7000</v>
      </c>
      <c r="E330" s="2">
        <f t="shared" si="79"/>
        <v>7000</v>
      </c>
      <c r="F330" s="2">
        <v>6092</v>
      </c>
      <c r="H330" s="2">
        <f t="shared" si="80"/>
        <v>6092</v>
      </c>
      <c r="K330" s="13">
        <f t="shared" si="81"/>
        <v>0</v>
      </c>
      <c r="N330" s="13">
        <f t="shared" si="82"/>
        <v>0</v>
      </c>
      <c r="Q330" s="13">
        <f t="shared" si="83"/>
        <v>0</v>
      </c>
      <c r="T330" s="13">
        <f t="shared" si="84"/>
        <v>0</v>
      </c>
      <c r="W330" s="13">
        <f t="shared" si="85"/>
        <v>0</v>
      </c>
      <c r="Z330" s="13">
        <f t="shared" si="86"/>
        <v>0</v>
      </c>
      <c r="AC330" s="13">
        <f t="shared" si="87"/>
        <v>0</v>
      </c>
      <c r="AF330" s="13">
        <f t="shared" si="88"/>
        <v>0</v>
      </c>
      <c r="AI330" s="13">
        <f t="shared" si="89"/>
        <v>0</v>
      </c>
      <c r="AL330" s="13">
        <f t="shared" si="90"/>
        <v>0</v>
      </c>
      <c r="AM330" s="7">
        <f>C330</f>
        <v>7000</v>
      </c>
      <c r="AO330" s="21">
        <f t="shared" si="91"/>
        <v>7000</v>
      </c>
      <c r="AP330" s="7">
        <f>F330</f>
        <v>6092</v>
      </c>
      <c r="AR330" s="21">
        <f t="shared" si="92"/>
        <v>6092</v>
      </c>
    </row>
    <row r="331" spans="2:44" ht="22.5">
      <c r="B331" s="1" t="s">
        <v>73</v>
      </c>
      <c r="C331" s="2">
        <v>5000</v>
      </c>
      <c r="E331" s="2">
        <v>5000</v>
      </c>
      <c r="F331" s="2">
        <v>5000</v>
      </c>
      <c r="H331" s="2">
        <v>5000</v>
      </c>
      <c r="K331" s="13">
        <f t="shared" si="81"/>
        <v>0</v>
      </c>
      <c r="N331" s="13">
        <f t="shared" si="82"/>
        <v>0</v>
      </c>
      <c r="Q331" s="13">
        <f t="shared" si="83"/>
        <v>0</v>
      </c>
      <c r="T331" s="13">
        <f t="shared" si="84"/>
        <v>0</v>
      </c>
      <c r="W331" s="13">
        <f t="shared" si="85"/>
        <v>0</v>
      </c>
      <c r="Z331" s="13">
        <f t="shared" si="86"/>
        <v>0</v>
      </c>
      <c r="AC331" s="13">
        <f t="shared" si="87"/>
        <v>0</v>
      </c>
      <c r="AF331" s="13">
        <f t="shared" si="88"/>
        <v>0</v>
      </c>
      <c r="AI331" s="13">
        <f t="shared" si="89"/>
        <v>0</v>
      </c>
      <c r="AL331" s="13">
        <f t="shared" si="90"/>
        <v>0</v>
      </c>
      <c r="AM331" s="7">
        <f>C331</f>
        <v>5000</v>
      </c>
      <c r="AO331" s="21">
        <f t="shared" si="91"/>
        <v>5000</v>
      </c>
      <c r="AP331" s="7">
        <f>F331</f>
        <v>5000</v>
      </c>
      <c r="AR331" s="21">
        <f t="shared" si="92"/>
        <v>5000</v>
      </c>
    </row>
    <row r="332" spans="2:44" ht="22.5">
      <c r="B332" s="1" t="s">
        <v>74</v>
      </c>
      <c r="C332" s="2">
        <v>2000</v>
      </c>
      <c r="E332" s="2">
        <v>2000</v>
      </c>
      <c r="F332" s="2">
        <v>1092</v>
      </c>
      <c r="H332" s="2">
        <v>1092</v>
      </c>
      <c r="K332" s="13">
        <f t="shared" si="81"/>
        <v>0</v>
      </c>
      <c r="N332" s="13">
        <f t="shared" si="82"/>
        <v>0</v>
      </c>
      <c r="Q332" s="13">
        <f t="shared" si="83"/>
        <v>0</v>
      </c>
      <c r="T332" s="13">
        <f t="shared" si="84"/>
        <v>0</v>
      </c>
      <c r="W332" s="13">
        <f t="shared" si="85"/>
        <v>0</v>
      </c>
      <c r="Z332" s="13">
        <f t="shared" si="86"/>
        <v>0</v>
      </c>
      <c r="AC332" s="13">
        <f t="shared" si="87"/>
        <v>0</v>
      </c>
      <c r="AF332" s="13">
        <f t="shared" si="88"/>
        <v>0</v>
      </c>
      <c r="AI332" s="13">
        <f t="shared" si="89"/>
        <v>0</v>
      </c>
      <c r="AL332" s="13">
        <f t="shared" si="90"/>
        <v>0</v>
      </c>
      <c r="AM332" s="7">
        <f>C332</f>
        <v>2000</v>
      </c>
      <c r="AO332" s="21">
        <f t="shared" si="91"/>
        <v>2000</v>
      </c>
      <c r="AP332" s="7">
        <f>F332</f>
        <v>1092</v>
      </c>
      <c r="AR332" s="21">
        <f t="shared" si="92"/>
        <v>1092</v>
      </c>
    </row>
    <row r="333" spans="2:44" ht="22.5">
      <c r="B333" s="1" t="s">
        <v>75</v>
      </c>
      <c r="K333" s="13">
        <f t="shared" si="81"/>
        <v>0</v>
      </c>
      <c r="N333" s="13">
        <f t="shared" si="82"/>
        <v>0</v>
      </c>
      <c r="Q333" s="13">
        <f t="shared" si="83"/>
        <v>0</v>
      </c>
      <c r="T333" s="13">
        <f t="shared" si="84"/>
        <v>0</v>
      </c>
      <c r="W333" s="13">
        <f t="shared" si="85"/>
        <v>0</v>
      </c>
      <c r="Z333" s="13">
        <f t="shared" si="86"/>
        <v>0</v>
      </c>
      <c r="AC333" s="13">
        <f t="shared" si="87"/>
        <v>0</v>
      </c>
      <c r="AF333" s="13">
        <f t="shared" si="88"/>
        <v>0</v>
      </c>
      <c r="AI333" s="13">
        <f t="shared" si="89"/>
        <v>0</v>
      </c>
      <c r="AL333" s="13">
        <f t="shared" si="90"/>
        <v>0</v>
      </c>
      <c r="AO333" s="21">
        <f t="shared" si="91"/>
        <v>0</v>
      </c>
      <c r="AR333" s="21">
        <f t="shared" si="92"/>
        <v>0</v>
      </c>
    </row>
    <row r="334" spans="2:44" ht="22.5">
      <c r="B334" s="1" t="s">
        <v>76</v>
      </c>
      <c r="K334" s="13">
        <f t="shared" si="81"/>
        <v>0</v>
      </c>
      <c r="N334" s="13">
        <f t="shared" si="82"/>
        <v>0</v>
      </c>
      <c r="Q334" s="13">
        <f t="shared" si="83"/>
        <v>0</v>
      </c>
      <c r="T334" s="13">
        <f t="shared" si="84"/>
        <v>0</v>
      </c>
      <c r="W334" s="13">
        <f t="shared" si="85"/>
        <v>0</v>
      </c>
      <c r="Z334" s="13">
        <f t="shared" si="86"/>
        <v>0</v>
      </c>
      <c r="AC334" s="13">
        <f t="shared" si="87"/>
        <v>0</v>
      </c>
      <c r="AF334" s="13">
        <f t="shared" si="88"/>
        <v>0</v>
      </c>
      <c r="AI334" s="13">
        <f t="shared" si="89"/>
        <v>0</v>
      </c>
      <c r="AL334" s="13">
        <f t="shared" si="90"/>
        <v>0</v>
      </c>
      <c r="AO334" s="21">
        <f t="shared" si="91"/>
        <v>0</v>
      </c>
      <c r="AR334" s="21">
        <f t="shared" si="92"/>
        <v>0</v>
      </c>
    </row>
    <row r="335" spans="1:44" ht="22.5">
      <c r="A335" s="1" t="s">
        <v>1192</v>
      </c>
      <c r="B335" s="1" t="s">
        <v>77</v>
      </c>
      <c r="C335" s="2">
        <v>30000</v>
      </c>
      <c r="E335" s="7">
        <f>SUM(C335:D335)</f>
        <v>30000</v>
      </c>
      <c r="F335" s="2">
        <v>8856.02</v>
      </c>
      <c r="H335" s="7">
        <f>SUM(F335:G335)</f>
        <v>8856.02</v>
      </c>
      <c r="K335" s="13">
        <f t="shared" si="81"/>
        <v>0</v>
      </c>
      <c r="N335" s="13">
        <f t="shared" si="82"/>
        <v>0</v>
      </c>
      <c r="Q335" s="13">
        <f t="shared" si="83"/>
        <v>0</v>
      </c>
      <c r="T335" s="13">
        <f t="shared" si="84"/>
        <v>0</v>
      </c>
      <c r="W335" s="13">
        <f t="shared" si="85"/>
        <v>0</v>
      </c>
      <c r="Z335" s="13">
        <f t="shared" si="86"/>
        <v>0</v>
      </c>
      <c r="AC335" s="13">
        <f t="shared" si="87"/>
        <v>0</v>
      </c>
      <c r="AF335" s="13">
        <f t="shared" si="88"/>
        <v>0</v>
      </c>
      <c r="AI335" s="13">
        <f t="shared" si="89"/>
        <v>0</v>
      </c>
      <c r="AL335" s="13">
        <f t="shared" si="90"/>
        <v>0</v>
      </c>
      <c r="AM335" s="7">
        <f>C335</f>
        <v>30000</v>
      </c>
      <c r="AO335" s="21">
        <f t="shared" si="91"/>
        <v>30000</v>
      </c>
      <c r="AP335" s="7">
        <f>F335</f>
        <v>8856.02</v>
      </c>
      <c r="AR335" s="21">
        <f t="shared" si="92"/>
        <v>8856.02</v>
      </c>
    </row>
    <row r="336" spans="2:44" ht="22.5">
      <c r="B336" s="1" t="s">
        <v>78</v>
      </c>
      <c r="C336" s="2">
        <v>64000</v>
      </c>
      <c r="E336" s="7">
        <f>SUM(C336:D336)</f>
        <v>64000</v>
      </c>
      <c r="F336" s="2">
        <v>85374.9</v>
      </c>
      <c r="H336" s="7">
        <f>SUM(F336:G336)</f>
        <v>85374.9</v>
      </c>
      <c r="K336" s="13">
        <f t="shared" si="81"/>
        <v>0</v>
      </c>
      <c r="N336" s="13">
        <f t="shared" si="82"/>
        <v>0</v>
      </c>
      <c r="Q336" s="13">
        <f t="shared" si="83"/>
        <v>0</v>
      </c>
      <c r="T336" s="13">
        <f t="shared" si="84"/>
        <v>0</v>
      </c>
      <c r="W336" s="13">
        <f t="shared" si="85"/>
        <v>0</v>
      </c>
      <c r="Z336" s="13">
        <f t="shared" si="86"/>
        <v>0</v>
      </c>
      <c r="AC336" s="13">
        <f t="shared" si="87"/>
        <v>0</v>
      </c>
      <c r="AF336" s="13">
        <f t="shared" si="88"/>
        <v>0</v>
      </c>
      <c r="AI336" s="13">
        <f t="shared" si="89"/>
        <v>0</v>
      </c>
      <c r="AL336" s="13">
        <f t="shared" si="90"/>
        <v>0</v>
      </c>
      <c r="AM336" s="7">
        <f>C336</f>
        <v>64000</v>
      </c>
      <c r="AO336" s="21">
        <f t="shared" si="91"/>
        <v>64000</v>
      </c>
      <c r="AP336" s="7">
        <f>F336</f>
        <v>85374.9</v>
      </c>
      <c r="AR336" s="21">
        <f t="shared" si="92"/>
        <v>85374.9</v>
      </c>
    </row>
    <row r="337" spans="2:44" ht="22.5">
      <c r="B337" s="1" t="s">
        <v>79</v>
      </c>
      <c r="C337" s="2">
        <v>40000</v>
      </c>
      <c r="E337" s="2">
        <v>40000</v>
      </c>
      <c r="K337" s="13">
        <f t="shared" si="81"/>
        <v>0</v>
      </c>
      <c r="N337" s="13">
        <f t="shared" si="82"/>
        <v>0</v>
      </c>
      <c r="Q337" s="13">
        <f t="shared" si="83"/>
        <v>0</v>
      </c>
      <c r="T337" s="13">
        <f t="shared" si="84"/>
        <v>0</v>
      </c>
      <c r="W337" s="13">
        <f t="shared" si="85"/>
        <v>0</v>
      </c>
      <c r="Z337" s="13">
        <f t="shared" si="86"/>
        <v>0</v>
      </c>
      <c r="AC337" s="13">
        <f t="shared" si="87"/>
        <v>0</v>
      </c>
      <c r="AF337" s="13">
        <f t="shared" si="88"/>
        <v>0</v>
      </c>
      <c r="AI337" s="13">
        <f t="shared" si="89"/>
        <v>0</v>
      </c>
      <c r="AL337" s="13">
        <f t="shared" si="90"/>
        <v>0</v>
      </c>
      <c r="AM337" s="7">
        <f>C337</f>
        <v>40000</v>
      </c>
      <c r="AO337" s="21">
        <f t="shared" si="91"/>
        <v>40000</v>
      </c>
      <c r="AP337" s="7">
        <f>F337</f>
        <v>0</v>
      </c>
      <c r="AR337" s="21">
        <f t="shared" si="92"/>
        <v>0</v>
      </c>
    </row>
    <row r="338" spans="2:44" ht="22.5">
      <c r="B338" s="1" t="s">
        <v>80</v>
      </c>
      <c r="C338" s="2">
        <v>50000</v>
      </c>
      <c r="E338" s="7">
        <f>SUM(C338:D338)</f>
        <v>50000</v>
      </c>
      <c r="F338" s="2">
        <v>21843</v>
      </c>
      <c r="H338" s="7">
        <f>SUM(F338:G338)</f>
        <v>21843</v>
      </c>
      <c r="K338" s="13">
        <f t="shared" si="81"/>
        <v>0</v>
      </c>
      <c r="N338" s="13">
        <f t="shared" si="82"/>
        <v>0</v>
      </c>
      <c r="Q338" s="13">
        <f t="shared" si="83"/>
        <v>0</v>
      </c>
      <c r="T338" s="13">
        <f t="shared" si="84"/>
        <v>0</v>
      </c>
      <c r="W338" s="13">
        <f t="shared" si="85"/>
        <v>0</v>
      </c>
      <c r="Z338" s="13">
        <f t="shared" si="86"/>
        <v>0</v>
      </c>
      <c r="AC338" s="13">
        <f t="shared" si="87"/>
        <v>0</v>
      </c>
      <c r="AF338" s="13">
        <f t="shared" si="88"/>
        <v>0</v>
      </c>
      <c r="AI338" s="13">
        <f t="shared" si="89"/>
        <v>0</v>
      </c>
      <c r="AL338" s="13">
        <f t="shared" si="90"/>
        <v>0</v>
      </c>
      <c r="AM338" s="7">
        <f>C338</f>
        <v>50000</v>
      </c>
      <c r="AO338" s="21">
        <f t="shared" si="91"/>
        <v>50000</v>
      </c>
      <c r="AP338" s="7">
        <f>F338</f>
        <v>21843</v>
      </c>
      <c r="AR338" s="21">
        <f t="shared" si="92"/>
        <v>21843</v>
      </c>
    </row>
    <row r="339" spans="2:44" ht="22.5">
      <c r="B339" s="1" t="s">
        <v>81</v>
      </c>
      <c r="C339" s="2">
        <v>4000</v>
      </c>
      <c r="E339" s="7">
        <f>SUM(C339:D339)</f>
        <v>4000</v>
      </c>
      <c r="F339" s="2">
        <v>4000</v>
      </c>
      <c r="H339" s="7">
        <f>SUM(F339:G339)</f>
        <v>4000</v>
      </c>
      <c r="K339" s="13">
        <f t="shared" si="81"/>
        <v>0</v>
      </c>
      <c r="N339" s="13">
        <f t="shared" si="82"/>
        <v>0</v>
      </c>
      <c r="Q339" s="13">
        <f t="shared" si="83"/>
        <v>0</v>
      </c>
      <c r="T339" s="13">
        <f t="shared" si="84"/>
        <v>0</v>
      </c>
      <c r="W339" s="13">
        <f t="shared" si="85"/>
        <v>0</v>
      </c>
      <c r="Z339" s="13">
        <f t="shared" si="86"/>
        <v>0</v>
      </c>
      <c r="AC339" s="13">
        <f t="shared" si="87"/>
        <v>0</v>
      </c>
      <c r="AF339" s="13">
        <f t="shared" si="88"/>
        <v>0</v>
      </c>
      <c r="AI339" s="13">
        <f t="shared" si="89"/>
        <v>0</v>
      </c>
      <c r="AL339" s="13">
        <f t="shared" si="90"/>
        <v>0</v>
      </c>
      <c r="AM339" s="7">
        <f>C339</f>
        <v>4000</v>
      </c>
      <c r="AO339" s="21">
        <f t="shared" si="91"/>
        <v>4000</v>
      </c>
      <c r="AP339" s="7">
        <f>F339</f>
        <v>4000</v>
      </c>
      <c r="AR339" s="21">
        <f t="shared" si="92"/>
        <v>4000</v>
      </c>
    </row>
    <row r="340" spans="1:44" ht="22.5">
      <c r="A340" s="1" t="s">
        <v>1193</v>
      </c>
      <c r="B340" s="1" t="s">
        <v>82</v>
      </c>
      <c r="K340" s="13">
        <f t="shared" si="81"/>
        <v>0</v>
      </c>
      <c r="N340" s="13">
        <f t="shared" si="82"/>
        <v>0</v>
      </c>
      <c r="Q340" s="13">
        <f t="shared" si="83"/>
        <v>0</v>
      </c>
      <c r="T340" s="13">
        <f t="shared" si="84"/>
        <v>0</v>
      </c>
      <c r="W340" s="13">
        <f t="shared" si="85"/>
        <v>0</v>
      </c>
      <c r="Z340" s="13">
        <f t="shared" si="86"/>
        <v>0</v>
      </c>
      <c r="AC340" s="13">
        <f t="shared" si="87"/>
        <v>0</v>
      </c>
      <c r="AF340" s="13">
        <f t="shared" si="88"/>
        <v>0</v>
      </c>
      <c r="AI340" s="13">
        <f t="shared" si="89"/>
        <v>0</v>
      </c>
      <c r="AL340" s="13">
        <f t="shared" si="90"/>
        <v>0</v>
      </c>
      <c r="AO340" s="21">
        <f t="shared" si="91"/>
        <v>0</v>
      </c>
      <c r="AR340" s="21">
        <f t="shared" si="92"/>
        <v>0</v>
      </c>
    </row>
    <row r="341" spans="2:44" ht="22.5">
      <c r="B341" s="1" t="s">
        <v>83</v>
      </c>
      <c r="K341" s="13">
        <f t="shared" si="81"/>
        <v>0</v>
      </c>
      <c r="N341" s="13">
        <f t="shared" si="82"/>
        <v>0</v>
      </c>
      <c r="Q341" s="13">
        <f t="shared" si="83"/>
        <v>0</v>
      </c>
      <c r="T341" s="13">
        <f t="shared" si="84"/>
        <v>0</v>
      </c>
      <c r="W341" s="13">
        <f t="shared" si="85"/>
        <v>0</v>
      </c>
      <c r="Z341" s="13">
        <f t="shared" si="86"/>
        <v>0</v>
      </c>
      <c r="AC341" s="13">
        <f t="shared" si="87"/>
        <v>0</v>
      </c>
      <c r="AF341" s="13">
        <f t="shared" si="88"/>
        <v>0</v>
      </c>
      <c r="AI341" s="13">
        <f t="shared" si="89"/>
        <v>0</v>
      </c>
      <c r="AL341" s="13">
        <f t="shared" si="90"/>
        <v>0</v>
      </c>
      <c r="AO341" s="21">
        <f t="shared" si="91"/>
        <v>0</v>
      </c>
      <c r="AR341" s="21">
        <f t="shared" si="92"/>
        <v>0</v>
      </c>
    </row>
    <row r="342" spans="2:44" ht="22.5">
      <c r="B342" s="1" t="s">
        <v>84</v>
      </c>
      <c r="C342" s="2">
        <v>10000</v>
      </c>
      <c r="E342" s="7">
        <f>SUM(C342:D342)</f>
        <v>10000</v>
      </c>
      <c r="F342" s="2">
        <v>5858</v>
      </c>
      <c r="H342" s="7">
        <f>SUM(F342:G342)</f>
        <v>5858</v>
      </c>
      <c r="I342" s="2">
        <f>C342</f>
        <v>10000</v>
      </c>
      <c r="K342" s="13">
        <f t="shared" si="81"/>
        <v>10000</v>
      </c>
      <c r="L342" s="2">
        <f>F342</f>
        <v>5858</v>
      </c>
      <c r="N342" s="13">
        <f t="shared" si="82"/>
        <v>5858</v>
      </c>
      <c r="Q342" s="13">
        <f t="shared" si="83"/>
        <v>0</v>
      </c>
      <c r="T342" s="13">
        <f t="shared" si="84"/>
        <v>0</v>
      </c>
      <c r="W342" s="13">
        <f t="shared" si="85"/>
        <v>0</v>
      </c>
      <c r="Z342" s="13">
        <f t="shared" si="86"/>
        <v>0</v>
      </c>
      <c r="AC342" s="13">
        <f t="shared" si="87"/>
        <v>0</v>
      </c>
      <c r="AF342" s="13">
        <f t="shared" si="88"/>
        <v>0</v>
      </c>
      <c r="AI342" s="13">
        <f t="shared" si="89"/>
        <v>0</v>
      </c>
      <c r="AL342" s="13">
        <f t="shared" si="90"/>
        <v>0</v>
      </c>
      <c r="AO342" s="21">
        <f t="shared" si="91"/>
        <v>0</v>
      </c>
      <c r="AR342" s="21">
        <f t="shared" si="92"/>
        <v>0</v>
      </c>
    </row>
    <row r="343" spans="2:44" ht="22.5">
      <c r="B343" s="1" t="s">
        <v>85</v>
      </c>
      <c r="C343" s="2">
        <v>4000</v>
      </c>
      <c r="E343" s="7">
        <f>SUM(C343:D343)</f>
        <v>4000</v>
      </c>
      <c r="F343" s="2">
        <v>4000</v>
      </c>
      <c r="H343" s="7">
        <f>SUM(F343:G343)</f>
        <v>4000</v>
      </c>
      <c r="I343" s="2">
        <f>C343</f>
        <v>4000</v>
      </c>
      <c r="K343" s="13">
        <f t="shared" si="81"/>
        <v>4000</v>
      </c>
      <c r="L343" s="2">
        <f>F343</f>
        <v>4000</v>
      </c>
      <c r="N343" s="13">
        <f t="shared" si="82"/>
        <v>4000</v>
      </c>
      <c r="Q343" s="13">
        <f t="shared" si="83"/>
        <v>0</v>
      </c>
      <c r="T343" s="13">
        <f t="shared" si="84"/>
        <v>0</v>
      </c>
      <c r="W343" s="13">
        <f t="shared" si="85"/>
        <v>0</v>
      </c>
      <c r="Z343" s="13">
        <f t="shared" si="86"/>
        <v>0</v>
      </c>
      <c r="AC343" s="13">
        <f t="shared" si="87"/>
        <v>0</v>
      </c>
      <c r="AF343" s="13">
        <f t="shared" si="88"/>
        <v>0</v>
      </c>
      <c r="AI343" s="13">
        <f t="shared" si="89"/>
        <v>0</v>
      </c>
      <c r="AL343" s="13">
        <f t="shared" si="90"/>
        <v>0</v>
      </c>
      <c r="AO343" s="21">
        <f t="shared" si="91"/>
        <v>0</v>
      </c>
      <c r="AR343" s="21">
        <f t="shared" si="92"/>
        <v>0</v>
      </c>
    </row>
    <row r="344" spans="2:44" ht="22.5">
      <c r="B344" s="1" t="s">
        <v>86</v>
      </c>
      <c r="E344" s="7">
        <f aca="true" t="shared" si="93" ref="E344:E358">SUM(C344:D344)</f>
        <v>0</v>
      </c>
      <c r="H344" s="7">
        <f aca="true" t="shared" si="94" ref="H344:H358">SUM(F344:G344)</f>
        <v>0</v>
      </c>
      <c r="K344" s="13">
        <f t="shared" si="81"/>
        <v>0</v>
      </c>
      <c r="N344" s="13">
        <f t="shared" si="82"/>
        <v>0</v>
      </c>
      <c r="Q344" s="13">
        <f t="shared" si="83"/>
        <v>0</v>
      </c>
      <c r="T344" s="13">
        <f t="shared" si="84"/>
        <v>0</v>
      </c>
      <c r="W344" s="13">
        <f t="shared" si="85"/>
        <v>0</v>
      </c>
      <c r="Z344" s="13">
        <f t="shared" si="86"/>
        <v>0</v>
      </c>
      <c r="AC344" s="13">
        <f t="shared" si="87"/>
        <v>0</v>
      </c>
      <c r="AF344" s="13">
        <f t="shared" si="88"/>
        <v>0</v>
      </c>
      <c r="AI344" s="13">
        <f t="shared" si="89"/>
        <v>0</v>
      </c>
      <c r="AL344" s="13">
        <f t="shared" si="90"/>
        <v>0</v>
      </c>
      <c r="AO344" s="21">
        <f t="shared" si="91"/>
        <v>0</v>
      </c>
      <c r="AR344" s="21">
        <f t="shared" si="92"/>
        <v>0</v>
      </c>
    </row>
    <row r="345" spans="1:44" ht="22.5">
      <c r="A345" s="1" t="s">
        <v>1194</v>
      </c>
      <c r="B345" s="1" t="s">
        <v>87</v>
      </c>
      <c r="E345" s="7">
        <f t="shared" si="93"/>
        <v>0</v>
      </c>
      <c r="H345" s="7">
        <f t="shared" si="94"/>
        <v>0</v>
      </c>
      <c r="K345" s="13">
        <f t="shared" si="81"/>
        <v>0</v>
      </c>
      <c r="N345" s="13">
        <f t="shared" si="82"/>
        <v>0</v>
      </c>
      <c r="Q345" s="13">
        <f t="shared" si="83"/>
        <v>0</v>
      </c>
      <c r="T345" s="13">
        <f t="shared" si="84"/>
        <v>0</v>
      </c>
      <c r="W345" s="13">
        <f t="shared" si="85"/>
        <v>0</v>
      </c>
      <c r="Z345" s="13">
        <f t="shared" si="86"/>
        <v>0</v>
      </c>
      <c r="AC345" s="13">
        <f t="shared" si="87"/>
        <v>0</v>
      </c>
      <c r="AF345" s="13">
        <f t="shared" si="88"/>
        <v>0</v>
      </c>
      <c r="AI345" s="13">
        <f t="shared" si="89"/>
        <v>0</v>
      </c>
      <c r="AL345" s="13">
        <f t="shared" si="90"/>
        <v>0</v>
      </c>
      <c r="AO345" s="21">
        <f t="shared" si="91"/>
        <v>0</v>
      </c>
      <c r="AR345" s="21">
        <f t="shared" si="92"/>
        <v>0</v>
      </c>
    </row>
    <row r="346" spans="2:44" ht="22.5">
      <c r="B346" s="1" t="s">
        <v>88</v>
      </c>
      <c r="E346" s="7">
        <f t="shared" si="93"/>
        <v>0</v>
      </c>
      <c r="H346" s="7">
        <f t="shared" si="94"/>
        <v>0</v>
      </c>
      <c r="K346" s="13">
        <f t="shared" si="81"/>
        <v>0</v>
      </c>
      <c r="N346" s="13">
        <f t="shared" si="82"/>
        <v>0</v>
      </c>
      <c r="Q346" s="13">
        <f t="shared" si="83"/>
        <v>0</v>
      </c>
      <c r="T346" s="13">
        <f t="shared" si="84"/>
        <v>0</v>
      </c>
      <c r="W346" s="13">
        <f t="shared" si="85"/>
        <v>0</v>
      </c>
      <c r="Z346" s="13">
        <f t="shared" si="86"/>
        <v>0</v>
      </c>
      <c r="AC346" s="13">
        <f t="shared" si="87"/>
        <v>0</v>
      </c>
      <c r="AF346" s="13">
        <f t="shared" si="88"/>
        <v>0</v>
      </c>
      <c r="AI346" s="13">
        <f t="shared" si="89"/>
        <v>0</v>
      </c>
      <c r="AL346" s="13">
        <f t="shared" si="90"/>
        <v>0</v>
      </c>
      <c r="AO346" s="21">
        <f t="shared" si="91"/>
        <v>0</v>
      </c>
      <c r="AR346" s="21">
        <f t="shared" si="92"/>
        <v>0</v>
      </c>
    </row>
    <row r="347" spans="2:44" ht="22.5">
      <c r="B347" s="1" t="s">
        <v>89</v>
      </c>
      <c r="C347" s="2">
        <v>400000</v>
      </c>
      <c r="E347" s="7">
        <f t="shared" si="93"/>
        <v>400000</v>
      </c>
      <c r="F347" s="2">
        <v>216293</v>
      </c>
      <c r="H347" s="7">
        <f t="shared" si="94"/>
        <v>216293</v>
      </c>
      <c r="K347" s="13">
        <f t="shared" si="81"/>
        <v>0</v>
      </c>
      <c r="N347" s="13">
        <f t="shared" si="82"/>
        <v>0</v>
      </c>
      <c r="Q347" s="13">
        <f t="shared" si="83"/>
        <v>0</v>
      </c>
      <c r="T347" s="13">
        <f t="shared" si="84"/>
        <v>0</v>
      </c>
      <c r="U347" s="2">
        <f>C347</f>
        <v>400000</v>
      </c>
      <c r="W347" s="13">
        <f t="shared" si="85"/>
        <v>400000</v>
      </c>
      <c r="X347" s="2">
        <f>F347</f>
        <v>216293</v>
      </c>
      <c r="Z347" s="13">
        <f t="shared" si="86"/>
        <v>216293</v>
      </c>
      <c r="AC347" s="13">
        <f t="shared" si="87"/>
        <v>0</v>
      </c>
      <c r="AF347" s="13">
        <f t="shared" si="88"/>
        <v>0</v>
      </c>
      <c r="AI347" s="13">
        <f t="shared" si="89"/>
        <v>0</v>
      </c>
      <c r="AL347" s="13">
        <f t="shared" si="90"/>
        <v>0</v>
      </c>
      <c r="AO347" s="21">
        <f t="shared" si="91"/>
        <v>0</v>
      </c>
      <c r="AR347" s="21">
        <f t="shared" si="92"/>
        <v>0</v>
      </c>
    </row>
    <row r="348" spans="2:44" ht="22.5">
      <c r="B348" s="1" t="s">
        <v>90</v>
      </c>
      <c r="E348" s="7">
        <f t="shared" si="93"/>
        <v>0</v>
      </c>
      <c r="H348" s="7">
        <f t="shared" si="94"/>
        <v>0</v>
      </c>
      <c r="K348" s="13">
        <f t="shared" si="81"/>
        <v>0</v>
      </c>
      <c r="N348" s="13">
        <f t="shared" si="82"/>
        <v>0</v>
      </c>
      <c r="Q348" s="13">
        <f t="shared" si="83"/>
        <v>0</v>
      </c>
      <c r="T348" s="13">
        <f t="shared" si="84"/>
        <v>0</v>
      </c>
      <c r="W348" s="13">
        <f t="shared" si="85"/>
        <v>0</v>
      </c>
      <c r="Z348" s="13">
        <f t="shared" si="86"/>
        <v>0</v>
      </c>
      <c r="AC348" s="13">
        <f t="shared" si="87"/>
        <v>0</v>
      </c>
      <c r="AF348" s="13">
        <f t="shared" si="88"/>
        <v>0</v>
      </c>
      <c r="AI348" s="13">
        <f t="shared" si="89"/>
        <v>0</v>
      </c>
      <c r="AL348" s="13">
        <f t="shared" si="90"/>
        <v>0</v>
      </c>
      <c r="AO348" s="21">
        <f t="shared" si="91"/>
        <v>0</v>
      </c>
      <c r="AR348" s="21">
        <f t="shared" si="92"/>
        <v>0</v>
      </c>
    </row>
    <row r="349" spans="2:44" ht="22.5">
      <c r="B349" s="1" t="s">
        <v>89</v>
      </c>
      <c r="C349" s="2">
        <v>200000</v>
      </c>
      <c r="E349" s="7">
        <f t="shared" si="93"/>
        <v>200000</v>
      </c>
      <c r="F349" s="2">
        <v>3232</v>
      </c>
      <c r="H349" s="7">
        <f t="shared" si="94"/>
        <v>3232</v>
      </c>
      <c r="K349" s="13">
        <f t="shared" si="81"/>
        <v>0</v>
      </c>
      <c r="N349" s="13">
        <f t="shared" si="82"/>
        <v>0</v>
      </c>
      <c r="Q349" s="13">
        <f t="shared" si="83"/>
        <v>0</v>
      </c>
      <c r="T349" s="13">
        <f t="shared" si="84"/>
        <v>0</v>
      </c>
      <c r="U349" s="2">
        <f>C349</f>
        <v>200000</v>
      </c>
      <c r="W349" s="13">
        <f t="shared" si="85"/>
        <v>200000</v>
      </c>
      <c r="X349" s="2">
        <f>F349</f>
        <v>3232</v>
      </c>
      <c r="Z349" s="13">
        <f t="shared" si="86"/>
        <v>3232</v>
      </c>
      <c r="AC349" s="13">
        <f t="shared" si="87"/>
        <v>0</v>
      </c>
      <c r="AF349" s="13">
        <f t="shared" si="88"/>
        <v>0</v>
      </c>
      <c r="AI349" s="13">
        <f t="shared" si="89"/>
        <v>0</v>
      </c>
      <c r="AL349" s="13">
        <f t="shared" si="90"/>
        <v>0</v>
      </c>
      <c r="AO349" s="21">
        <f t="shared" si="91"/>
        <v>0</v>
      </c>
      <c r="AR349" s="21">
        <f t="shared" si="92"/>
        <v>0</v>
      </c>
    </row>
    <row r="350" spans="2:44" ht="22.5">
      <c r="B350" s="1" t="s">
        <v>91</v>
      </c>
      <c r="E350" s="7">
        <f t="shared" si="93"/>
        <v>0</v>
      </c>
      <c r="H350" s="7">
        <f t="shared" si="94"/>
        <v>0</v>
      </c>
      <c r="K350" s="13">
        <f t="shared" si="81"/>
        <v>0</v>
      </c>
      <c r="N350" s="13">
        <f t="shared" si="82"/>
        <v>0</v>
      </c>
      <c r="Q350" s="13">
        <f t="shared" si="83"/>
        <v>0</v>
      </c>
      <c r="T350" s="13">
        <f t="shared" si="84"/>
        <v>0</v>
      </c>
      <c r="W350" s="13">
        <f t="shared" si="85"/>
        <v>0</v>
      </c>
      <c r="Z350" s="13">
        <f t="shared" si="86"/>
        <v>0</v>
      </c>
      <c r="AC350" s="13">
        <f t="shared" si="87"/>
        <v>0</v>
      </c>
      <c r="AF350" s="13">
        <f t="shared" si="88"/>
        <v>0</v>
      </c>
      <c r="AI350" s="13">
        <f t="shared" si="89"/>
        <v>0</v>
      </c>
      <c r="AL350" s="13">
        <f t="shared" si="90"/>
        <v>0</v>
      </c>
      <c r="AO350" s="21">
        <f t="shared" si="91"/>
        <v>0</v>
      </c>
      <c r="AR350" s="21">
        <f t="shared" si="92"/>
        <v>0</v>
      </c>
    </row>
    <row r="351" spans="2:44" ht="22.5">
      <c r="B351" s="1" t="s">
        <v>92</v>
      </c>
      <c r="C351" s="2">
        <v>50000</v>
      </c>
      <c r="E351" s="7">
        <f t="shared" si="93"/>
        <v>50000</v>
      </c>
      <c r="H351" s="7">
        <f t="shared" si="94"/>
        <v>0</v>
      </c>
      <c r="K351" s="13">
        <f t="shared" si="81"/>
        <v>0</v>
      </c>
      <c r="N351" s="13">
        <f t="shared" si="82"/>
        <v>0</v>
      </c>
      <c r="Q351" s="13">
        <f t="shared" si="83"/>
        <v>0</v>
      </c>
      <c r="T351" s="13">
        <f t="shared" si="84"/>
        <v>0</v>
      </c>
      <c r="U351" s="2">
        <f>C351</f>
        <v>50000</v>
      </c>
      <c r="W351" s="13">
        <f t="shared" si="85"/>
        <v>50000</v>
      </c>
      <c r="Z351" s="13">
        <f t="shared" si="86"/>
        <v>0</v>
      </c>
      <c r="AC351" s="13">
        <f t="shared" si="87"/>
        <v>0</v>
      </c>
      <c r="AF351" s="13">
        <f t="shared" si="88"/>
        <v>0</v>
      </c>
      <c r="AI351" s="13">
        <f t="shared" si="89"/>
        <v>0</v>
      </c>
      <c r="AL351" s="13">
        <f t="shared" si="90"/>
        <v>0</v>
      </c>
      <c r="AO351" s="21">
        <f t="shared" si="91"/>
        <v>0</v>
      </c>
      <c r="AR351" s="21">
        <f t="shared" si="92"/>
        <v>0</v>
      </c>
    </row>
    <row r="352" spans="2:44" ht="22.5">
      <c r="B352" s="1" t="s">
        <v>93</v>
      </c>
      <c r="E352" s="7">
        <f t="shared" si="93"/>
        <v>0</v>
      </c>
      <c r="H352" s="7">
        <f t="shared" si="94"/>
        <v>0</v>
      </c>
      <c r="K352" s="13">
        <f t="shared" si="81"/>
        <v>0</v>
      </c>
      <c r="N352" s="13">
        <f t="shared" si="82"/>
        <v>0</v>
      </c>
      <c r="Q352" s="13">
        <f t="shared" si="83"/>
        <v>0</v>
      </c>
      <c r="T352" s="13">
        <f t="shared" si="84"/>
        <v>0</v>
      </c>
      <c r="W352" s="13">
        <f t="shared" si="85"/>
        <v>0</v>
      </c>
      <c r="Z352" s="13">
        <f t="shared" si="86"/>
        <v>0</v>
      </c>
      <c r="AC352" s="13">
        <f t="shared" si="87"/>
        <v>0</v>
      </c>
      <c r="AF352" s="13">
        <f t="shared" si="88"/>
        <v>0</v>
      </c>
      <c r="AI352" s="13">
        <f t="shared" si="89"/>
        <v>0</v>
      </c>
      <c r="AL352" s="13">
        <f t="shared" si="90"/>
        <v>0</v>
      </c>
      <c r="AO352" s="21">
        <f t="shared" si="91"/>
        <v>0</v>
      </c>
      <c r="AR352" s="21">
        <f t="shared" si="92"/>
        <v>0</v>
      </c>
    </row>
    <row r="353" spans="2:44" ht="22.5">
      <c r="B353" s="1" t="s">
        <v>94</v>
      </c>
      <c r="E353" s="7">
        <f t="shared" si="93"/>
        <v>0</v>
      </c>
      <c r="H353" s="7">
        <f t="shared" si="94"/>
        <v>0</v>
      </c>
      <c r="K353" s="13">
        <f t="shared" si="81"/>
        <v>0</v>
      </c>
      <c r="N353" s="13">
        <f t="shared" si="82"/>
        <v>0</v>
      </c>
      <c r="Q353" s="13">
        <f t="shared" si="83"/>
        <v>0</v>
      </c>
      <c r="T353" s="13">
        <f t="shared" si="84"/>
        <v>0</v>
      </c>
      <c r="W353" s="13">
        <f t="shared" si="85"/>
        <v>0</v>
      </c>
      <c r="Z353" s="13">
        <f t="shared" si="86"/>
        <v>0</v>
      </c>
      <c r="AC353" s="13">
        <f t="shared" si="87"/>
        <v>0</v>
      </c>
      <c r="AF353" s="13">
        <f t="shared" si="88"/>
        <v>0</v>
      </c>
      <c r="AI353" s="13">
        <f t="shared" si="89"/>
        <v>0</v>
      </c>
      <c r="AL353" s="13">
        <f t="shared" si="90"/>
        <v>0</v>
      </c>
      <c r="AO353" s="21">
        <f t="shared" si="91"/>
        <v>0</v>
      </c>
      <c r="AR353" s="21">
        <f t="shared" si="92"/>
        <v>0</v>
      </c>
    </row>
    <row r="354" spans="1:44" ht="22.5">
      <c r="A354" s="1" t="s">
        <v>1195</v>
      </c>
      <c r="B354" s="1" t="s">
        <v>95</v>
      </c>
      <c r="E354" s="7">
        <f t="shared" si="93"/>
        <v>0</v>
      </c>
      <c r="H354" s="7">
        <f t="shared" si="94"/>
        <v>0</v>
      </c>
      <c r="K354" s="13">
        <f t="shared" si="81"/>
        <v>0</v>
      </c>
      <c r="N354" s="13">
        <f t="shared" si="82"/>
        <v>0</v>
      </c>
      <c r="Q354" s="13">
        <f t="shared" si="83"/>
        <v>0</v>
      </c>
      <c r="T354" s="13">
        <f t="shared" si="84"/>
        <v>0</v>
      </c>
      <c r="W354" s="13">
        <f t="shared" si="85"/>
        <v>0</v>
      </c>
      <c r="Z354" s="13">
        <f t="shared" si="86"/>
        <v>0</v>
      </c>
      <c r="AC354" s="13">
        <f t="shared" si="87"/>
        <v>0</v>
      </c>
      <c r="AF354" s="13">
        <f t="shared" si="88"/>
        <v>0</v>
      </c>
      <c r="AI354" s="13">
        <f t="shared" si="89"/>
        <v>0</v>
      </c>
      <c r="AL354" s="13">
        <f t="shared" si="90"/>
        <v>0</v>
      </c>
      <c r="AO354" s="21">
        <f t="shared" si="91"/>
        <v>0</v>
      </c>
      <c r="AR354" s="21">
        <f t="shared" si="92"/>
        <v>0</v>
      </c>
    </row>
    <row r="355" spans="2:44" ht="22.5">
      <c r="B355" s="1" t="s">
        <v>96</v>
      </c>
      <c r="C355" s="1"/>
      <c r="D355" s="2">
        <v>400000</v>
      </c>
      <c r="E355" s="7">
        <f t="shared" si="93"/>
        <v>400000</v>
      </c>
      <c r="G355" s="2">
        <v>301437</v>
      </c>
      <c r="H355" s="7">
        <f t="shared" si="94"/>
        <v>301437</v>
      </c>
      <c r="K355" s="13">
        <f t="shared" si="81"/>
        <v>0</v>
      </c>
      <c r="N355" s="13">
        <f t="shared" si="82"/>
        <v>0</v>
      </c>
      <c r="Q355" s="13">
        <f t="shared" si="83"/>
        <v>0</v>
      </c>
      <c r="T355" s="13">
        <f t="shared" si="84"/>
        <v>0</v>
      </c>
      <c r="W355" s="13">
        <f t="shared" si="85"/>
        <v>0</v>
      </c>
      <c r="Z355" s="13">
        <f t="shared" si="86"/>
        <v>0</v>
      </c>
      <c r="AB355" s="2">
        <f>D355</f>
        <v>400000</v>
      </c>
      <c r="AC355" s="13">
        <f t="shared" si="87"/>
        <v>400000</v>
      </c>
      <c r="AE355" s="2">
        <f>G355</f>
        <v>301437</v>
      </c>
      <c r="AF355" s="13">
        <f t="shared" si="88"/>
        <v>301437</v>
      </c>
      <c r="AI355" s="13">
        <f t="shared" si="89"/>
        <v>0</v>
      </c>
      <c r="AL355" s="13">
        <f t="shared" si="90"/>
        <v>0</v>
      </c>
      <c r="AO355" s="21">
        <f t="shared" si="91"/>
        <v>0</v>
      </c>
      <c r="AR355" s="21">
        <f t="shared" si="92"/>
        <v>0</v>
      </c>
    </row>
    <row r="356" spans="2:44" ht="22.5">
      <c r="B356" s="1" t="s">
        <v>97</v>
      </c>
      <c r="E356" s="7">
        <f t="shared" si="93"/>
        <v>0</v>
      </c>
      <c r="H356" s="7">
        <f t="shared" si="94"/>
        <v>0</v>
      </c>
      <c r="K356" s="13">
        <f t="shared" si="81"/>
        <v>0</v>
      </c>
      <c r="N356" s="13">
        <f t="shared" si="82"/>
        <v>0</v>
      </c>
      <c r="Q356" s="13">
        <f t="shared" si="83"/>
        <v>0</v>
      </c>
      <c r="T356" s="13">
        <f t="shared" si="84"/>
        <v>0</v>
      </c>
      <c r="W356" s="13">
        <f t="shared" si="85"/>
        <v>0</v>
      </c>
      <c r="Z356" s="13">
        <f t="shared" si="86"/>
        <v>0</v>
      </c>
      <c r="AC356" s="13">
        <f t="shared" si="87"/>
        <v>0</v>
      </c>
      <c r="AF356" s="13">
        <f t="shared" si="88"/>
        <v>0</v>
      </c>
      <c r="AI356" s="13">
        <f t="shared" si="89"/>
        <v>0</v>
      </c>
      <c r="AL356" s="13">
        <f t="shared" si="90"/>
        <v>0</v>
      </c>
      <c r="AO356" s="21">
        <f t="shared" si="91"/>
        <v>0</v>
      </c>
      <c r="AR356" s="21">
        <f t="shared" si="92"/>
        <v>0</v>
      </c>
    </row>
    <row r="357" spans="2:44" ht="22.5">
      <c r="B357" s="1" t="s">
        <v>98</v>
      </c>
      <c r="E357" s="7">
        <f t="shared" si="93"/>
        <v>0</v>
      </c>
      <c r="H357" s="7">
        <f t="shared" si="94"/>
        <v>0</v>
      </c>
      <c r="K357" s="13">
        <f t="shared" si="81"/>
        <v>0</v>
      </c>
      <c r="N357" s="13">
        <f t="shared" si="82"/>
        <v>0</v>
      </c>
      <c r="Q357" s="13">
        <f t="shared" si="83"/>
        <v>0</v>
      </c>
      <c r="T357" s="13">
        <f t="shared" si="84"/>
        <v>0</v>
      </c>
      <c r="W357" s="13">
        <f t="shared" si="85"/>
        <v>0</v>
      </c>
      <c r="Z357" s="13">
        <f t="shared" si="86"/>
        <v>0</v>
      </c>
      <c r="AC357" s="13">
        <f t="shared" si="87"/>
        <v>0</v>
      </c>
      <c r="AF357" s="13">
        <f t="shared" si="88"/>
        <v>0</v>
      </c>
      <c r="AI357" s="13">
        <f t="shared" si="89"/>
        <v>0</v>
      </c>
      <c r="AL357" s="13">
        <f t="shared" si="90"/>
        <v>0</v>
      </c>
      <c r="AO357" s="21">
        <f t="shared" si="91"/>
        <v>0</v>
      </c>
      <c r="AR357" s="21">
        <f t="shared" si="92"/>
        <v>0</v>
      </c>
    </row>
    <row r="358" spans="1:44" ht="22.5">
      <c r="A358" s="1" t="s">
        <v>1197</v>
      </c>
      <c r="B358" s="1" t="s">
        <v>99</v>
      </c>
      <c r="C358" s="2">
        <v>570000</v>
      </c>
      <c r="E358" s="7">
        <f t="shared" si="93"/>
        <v>570000</v>
      </c>
      <c r="F358" s="2">
        <v>429595</v>
      </c>
      <c r="H358" s="7">
        <f t="shared" si="94"/>
        <v>429595</v>
      </c>
      <c r="I358" s="2">
        <f>C358</f>
        <v>570000</v>
      </c>
      <c r="K358" s="13">
        <f t="shared" si="81"/>
        <v>570000</v>
      </c>
      <c r="L358" s="2">
        <f>F358</f>
        <v>429595</v>
      </c>
      <c r="N358" s="13">
        <f t="shared" si="82"/>
        <v>429595</v>
      </c>
      <c r="Q358" s="13">
        <f t="shared" si="83"/>
        <v>0</v>
      </c>
      <c r="T358" s="13">
        <f t="shared" si="84"/>
        <v>0</v>
      </c>
      <c r="W358" s="13">
        <f t="shared" si="85"/>
        <v>0</v>
      </c>
      <c r="Z358" s="13">
        <f t="shared" si="86"/>
        <v>0</v>
      </c>
      <c r="AC358" s="13">
        <f t="shared" si="87"/>
        <v>0</v>
      </c>
      <c r="AF358" s="13">
        <f t="shared" si="88"/>
        <v>0</v>
      </c>
      <c r="AI358" s="13">
        <f t="shared" si="89"/>
        <v>0</v>
      </c>
      <c r="AL358" s="13">
        <f t="shared" si="90"/>
        <v>0</v>
      </c>
      <c r="AO358" s="21">
        <f t="shared" si="91"/>
        <v>0</v>
      </c>
      <c r="AR358" s="21">
        <f t="shared" si="92"/>
        <v>0</v>
      </c>
    </row>
    <row r="359" spans="1:44" ht="22.5">
      <c r="A359" s="1" t="s">
        <v>1201</v>
      </c>
      <c r="B359" s="1" t="s">
        <v>100</v>
      </c>
      <c r="C359" s="2">
        <v>156000</v>
      </c>
      <c r="D359" s="2">
        <v>227240</v>
      </c>
      <c r="E359" s="2">
        <f>SUM(C359:D359)</f>
        <v>383240</v>
      </c>
      <c r="F359" s="2">
        <v>60330</v>
      </c>
      <c r="G359" s="2">
        <v>205000</v>
      </c>
      <c r="H359" s="2">
        <f>SUM(F359:G359)</f>
        <v>265330</v>
      </c>
      <c r="I359" s="2">
        <f>C359</f>
        <v>156000</v>
      </c>
      <c r="J359" s="2">
        <f>D359</f>
        <v>227240</v>
      </c>
      <c r="K359" s="13">
        <f t="shared" si="81"/>
        <v>383240</v>
      </c>
      <c r="L359" s="2">
        <f>F359</f>
        <v>60330</v>
      </c>
      <c r="M359" s="2">
        <f>G359</f>
        <v>205000</v>
      </c>
      <c r="N359" s="13">
        <f t="shared" si="82"/>
        <v>265330</v>
      </c>
      <c r="Q359" s="13">
        <f t="shared" si="83"/>
        <v>0</v>
      </c>
      <c r="T359" s="13">
        <f t="shared" si="84"/>
        <v>0</v>
      </c>
      <c r="W359" s="13">
        <f t="shared" si="85"/>
        <v>0</v>
      </c>
      <c r="Z359" s="13">
        <f t="shared" si="86"/>
        <v>0</v>
      </c>
      <c r="AC359" s="13">
        <f t="shared" si="87"/>
        <v>0</v>
      </c>
      <c r="AF359" s="13">
        <f t="shared" si="88"/>
        <v>0</v>
      </c>
      <c r="AI359" s="13">
        <f t="shared" si="89"/>
        <v>0</v>
      </c>
      <c r="AL359" s="13">
        <f t="shared" si="90"/>
        <v>0</v>
      </c>
      <c r="AO359" s="21">
        <f t="shared" si="91"/>
        <v>0</v>
      </c>
      <c r="AR359" s="21">
        <f t="shared" si="92"/>
        <v>0</v>
      </c>
    </row>
    <row r="360" spans="1:44" ht="22.5">
      <c r="A360" s="1" t="s">
        <v>1196</v>
      </c>
      <c r="B360" s="5" t="s">
        <v>101</v>
      </c>
      <c r="C360" s="2">
        <v>50000</v>
      </c>
      <c r="E360" s="2">
        <f>SUM(C360:D360)</f>
        <v>50000</v>
      </c>
      <c r="F360" s="2">
        <v>38400</v>
      </c>
      <c r="H360" s="2">
        <f>SUM(F360:G360)</f>
        <v>38400</v>
      </c>
      <c r="K360" s="13">
        <f t="shared" si="81"/>
        <v>0</v>
      </c>
      <c r="N360" s="13">
        <f t="shared" si="82"/>
        <v>0</v>
      </c>
      <c r="O360" s="2">
        <f>C360</f>
        <v>50000</v>
      </c>
      <c r="Q360" s="13">
        <f t="shared" si="83"/>
        <v>50000</v>
      </c>
      <c r="R360" s="2">
        <f>F360</f>
        <v>38400</v>
      </c>
      <c r="T360" s="13">
        <f t="shared" si="84"/>
        <v>38400</v>
      </c>
      <c r="W360" s="13">
        <f t="shared" si="85"/>
        <v>0</v>
      </c>
      <c r="Z360" s="13">
        <f t="shared" si="86"/>
        <v>0</v>
      </c>
      <c r="AC360" s="13">
        <f t="shared" si="87"/>
        <v>0</v>
      </c>
      <c r="AF360" s="13">
        <f t="shared" si="88"/>
        <v>0</v>
      </c>
      <c r="AI360" s="13">
        <f t="shared" si="89"/>
        <v>0</v>
      </c>
      <c r="AL360" s="13">
        <f t="shared" si="90"/>
        <v>0</v>
      </c>
      <c r="AO360" s="21">
        <f t="shared" si="91"/>
        <v>0</v>
      </c>
      <c r="AR360" s="21">
        <f t="shared" si="92"/>
        <v>0</v>
      </c>
    </row>
    <row r="361" spans="1:44" ht="22.5">
      <c r="A361" s="1" t="s">
        <v>1198</v>
      </c>
      <c r="B361" s="1" t="s">
        <v>102</v>
      </c>
      <c r="C361" s="2">
        <v>10000</v>
      </c>
      <c r="E361" s="7">
        <f>SUM(C361:D361)</f>
        <v>10000</v>
      </c>
      <c r="F361" s="2">
        <v>3847</v>
      </c>
      <c r="H361" s="7">
        <f>SUM(F361:G361)</f>
        <v>3847</v>
      </c>
      <c r="K361" s="13">
        <f t="shared" si="81"/>
        <v>0</v>
      </c>
      <c r="N361" s="13">
        <f t="shared" si="82"/>
        <v>0</v>
      </c>
      <c r="Q361" s="13">
        <f t="shared" si="83"/>
        <v>0</v>
      </c>
      <c r="T361" s="13">
        <f t="shared" si="84"/>
        <v>0</v>
      </c>
      <c r="W361" s="13">
        <f t="shared" si="85"/>
        <v>0</v>
      </c>
      <c r="Z361" s="13">
        <f t="shared" si="86"/>
        <v>0</v>
      </c>
      <c r="AC361" s="13">
        <f t="shared" si="87"/>
        <v>0</v>
      </c>
      <c r="AF361" s="13">
        <f t="shared" si="88"/>
        <v>0</v>
      </c>
      <c r="AI361" s="13">
        <f t="shared" si="89"/>
        <v>0</v>
      </c>
      <c r="AL361" s="13">
        <f t="shared" si="90"/>
        <v>0</v>
      </c>
      <c r="AM361" s="7">
        <f>C361</f>
        <v>10000</v>
      </c>
      <c r="AO361" s="21">
        <f t="shared" si="91"/>
        <v>10000</v>
      </c>
      <c r="AP361" s="7">
        <f>F361</f>
        <v>3847</v>
      </c>
      <c r="AR361" s="21">
        <f t="shared" si="92"/>
        <v>3847</v>
      </c>
    </row>
    <row r="362" spans="1:44" ht="22.5">
      <c r="A362" s="1" t="s">
        <v>1199</v>
      </c>
      <c r="B362" s="1" t="s">
        <v>103</v>
      </c>
      <c r="C362" s="2">
        <v>90000</v>
      </c>
      <c r="E362" s="7">
        <f>SUM(C362:D362)</f>
        <v>90000</v>
      </c>
      <c r="H362" s="7">
        <f>SUM(F362:G362)</f>
        <v>0</v>
      </c>
      <c r="K362" s="13">
        <f t="shared" si="81"/>
        <v>0</v>
      </c>
      <c r="N362" s="13">
        <f t="shared" si="82"/>
        <v>0</v>
      </c>
      <c r="Q362" s="13">
        <f t="shared" si="83"/>
        <v>0</v>
      </c>
      <c r="T362" s="13">
        <f t="shared" si="84"/>
        <v>0</v>
      </c>
      <c r="W362" s="13">
        <f t="shared" si="85"/>
        <v>0</v>
      </c>
      <c r="Z362" s="13">
        <f t="shared" si="86"/>
        <v>0</v>
      </c>
      <c r="AC362" s="13">
        <f t="shared" si="87"/>
        <v>0</v>
      </c>
      <c r="AF362" s="13">
        <f t="shared" si="88"/>
        <v>0</v>
      </c>
      <c r="AI362" s="13">
        <f t="shared" si="89"/>
        <v>0</v>
      </c>
      <c r="AL362" s="13">
        <f t="shared" si="90"/>
        <v>0</v>
      </c>
      <c r="AM362" s="7">
        <f>C362</f>
        <v>90000</v>
      </c>
      <c r="AO362" s="21">
        <f t="shared" si="91"/>
        <v>90000</v>
      </c>
      <c r="AR362" s="21">
        <f t="shared" si="92"/>
        <v>0</v>
      </c>
    </row>
    <row r="363" spans="1:44" ht="22.5">
      <c r="A363" s="1" t="s">
        <v>1200</v>
      </c>
      <c r="B363" s="1" t="s">
        <v>104</v>
      </c>
      <c r="K363" s="13">
        <f t="shared" si="81"/>
        <v>0</v>
      </c>
      <c r="N363" s="13">
        <f t="shared" si="82"/>
        <v>0</v>
      </c>
      <c r="Q363" s="13">
        <f t="shared" si="83"/>
        <v>0</v>
      </c>
      <c r="T363" s="13">
        <f t="shared" si="84"/>
        <v>0</v>
      </c>
      <c r="W363" s="13">
        <f t="shared" si="85"/>
        <v>0</v>
      </c>
      <c r="Z363" s="13">
        <f t="shared" si="86"/>
        <v>0</v>
      </c>
      <c r="AC363" s="13">
        <f t="shared" si="87"/>
        <v>0</v>
      </c>
      <c r="AF363" s="13">
        <f t="shared" si="88"/>
        <v>0</v>
      </c>
      <c r="AI363" s="13">
        <f t="shared" si="89"/>
        <v>0</v>
      </c>
      <c r="AL363" s="13">
        <f t="shared" si="90"/>
        <v>0</v>
      </c>
      <c r="AO363" s="21">
        <f t="shared" si="91"/>
        <v>0</v>
      </c>
      <c r="AR363" s="21">
        <f t="shared" si="92"/>
        <v>0</v>
      </c>
    </row>
    <row r="364" spans="2:44" ht="22.5">
      <c r="B364" s="1" t="s">
        <v>105</v>
      </c>
      <c r="C364" s="2">
        <v>20000</v>
      </c>
      <c r="E364" s="7">
        <f aca="true" t="shared" si="95" ref="E364:E369">SUM(C364:D364)</f>
        <v>20000</v>
      </c>
      <c r="F364" s="2">
        <v>20100</v>
      </c>
      <c r="H364" s="7">
        <f aca="true" t="shared" si="96" ref="H364:H369">SUM(F364:G364)</f>
        <v>20100</v>
      </c>
      <c r="K364" s="13">
        <f t="shared" si="81"/>
        <v>0</v>
      </c>
      <c r="N364" s="13">
        <f t="shared" si="82"/>
        <v>0</v>
      </c>
      <c r="Q364" s="13">
        <f t="shared" si="83"/>
        <v>0</v>
      </c>
      <c r="T364" s="13">
        <f t="shared" si="84"/>
        <v>0</v>
      </c>
      <c r="W364" s="13">
        <f t="shared" si="85"/>
        <v>0</v>
      </c>
      <c r="Z364" s="13">
        <f t="shared" si="86"/>
        <v>0</v>
      </c>
      <c r="AC364" s="13">
        <f t="shared" si="87"/>
        <v>0</v>
      </c>
      <c r="AF364" s="13">
        <f t="shared" si="88"/>
        <v>0</v>
      </c>
      <c r="AI364" s="13">
        <f t="shared" si="89"/>
        <v>0</v>
      </c>
      <c r="AL364" s="13">
        <f t="shared" si="90"/>
        <v>0</v>
      </c>
      <c r="AM364" s="7">
        <f>C364</f>
        <v>20000</v>
      </c>
      <c r="AO364" s="21">
        <f t="shared" si="91"/>
        <v>20000</v>
      </c>
      <c r="AP364" s="7">
        <f>F364</f>
        <v>20100</v>
      </c>
      <c r="AR364" s="21">
        <f t="shared" si="92"/>
        <v>20100</v>
      </c>
    </row>
    <row r="365" spans="2:44" ht="22.5">
      <c r="B365" s="1" t="s">
        <v>106</v>
      </c>
      <c r="C365" s="2">
        <v>44000</v>
      </c>
      <c r="E365" s="7">
        <f t="shared" si="95"/>
        <v>44000</v>
      </c>
      <c r="F365" s="2">
        <v>33179.8</v>
      </c>
      <c r="H365" s="7">
        <f t="shared" si="96"/>
        <v>33179.8</v>
      </c>
      <c r="K365" s="13">
        <f t="shared" si="81"/>
        <v>0</v>
      </c>
      <c r="N365" s="13">
        <f t="shared" si="82"/>
        <v>0</v>
      </c>
      <c r="Q365" s="13">
        <f t="shared" si="83"/>
        <v>0</v>
      </c>
      <c r="T365" s="13">
        <f t="shared" si="84"/>
        <v>0</v>
      </c>
      <c r="W365" s="13">
        <f t="shared" si="85"/>
        <v>0</v>
      </c>
      <c r="Z365" s="13">
        <f t="shared" si="86"/>
        <v>0</v>
      </c>
      <c r="AC365" s="13">
        <f t="shared" si="87"/>
        <v>0</v>
      </c>
      <c r="AF365" s="13">
        <f t="shared" si="88"/>
        <v>0</v>
      </c>
      <c r="AI365" s="13">
        <f t="shared" si="89"/>
        <v>0</v>
      </c>
      <c r="AL365" s="13">
        <f t="shared" si="90"/>
        <v>0</v>
      </c>
      <c r="AM365" s="7">
        <f>C365</f>
        <v>44000</v>
      </c>
      <c r="AO365" s="21">
        <f t="shared" si="91"/>
        <v>44000</v>
      </c>
      <c r="AP365" s="7">
        <f>F365</f>
        <v>33179.8</v>
      </c>
      <c r="AR365" s="21">
        <f t="shared" si="92"/>
        <v>33179.8</v>
      </c>
    </row>
    <row r="366" spans="2:44" ht="22.5">
      <c r="B366" s="1" t="s">
        <v>107</v>
      </c>
      <c r="E366" s="7">
        <f t="shared" si="95"/>
        <v>0</v>
      </c>
      <c r="H366" s="7">
        <f t="shared" si="96"/>
        <v>0</v>
      </c>
      <c r="K366" s="13">
        <f t="shared" si="81"/>
        <v>0</v>
      </c>
      <c r="N366" s="13">
        <f t="shared" si="82"/>
        <v>0</v>
      </c>
      <c r="Q366" s="13">
        <f t="shared" si="83"/>
        <v>0</v>
      </c>
      <c r="T366" s="13">
        <f t="shared" si="84"/>
        <v>0</v>
      </c>
      <c r="W366" s="13">
        <f t="shared" si="85"/>
        <v>0</v>
      </c>
      <c r="Z366" s="13">
        <f t="shared" si="86"/>
        <v>0</v>
      </c>
      <c r="AC366" s="13">
        <f t="shared" si="87"/>
        <v>0</v>
      </c>
      <c r="AF366" s="13">
        <f t="shared" si="88"/>
        <v>0</v>
      </c>
      <c r="AI366" s="13">
        <f t="shared" si="89"/>
        <v>0</v>
      </c>
      <c r="AL366" s="13">
        <f t="shared" si="90"/>
        <v>0</v>
      </c>
      <c r="AO366" s="21">
        <f t="shared" si="91"/>
        <v>0</v>
      </c>
      <c r="AR366" s="21">
        <f t="shared" si="92"/>
        <v>0</v>
      </c>
    </row>
    <row r="367" spans="1:44" ht="22.5">
      <c r="A367" s="1" t="s">
        <v>1202</v>
      </c>
      <c r="B367" s="1" t="s">
        <v>108</v>
      </c>
      <c r="C367" s="2">
        <v>20000</v>
      </c>
      <c r="E367" s="7">
        <f t="shared" si="95"/>
        <v>20000</v>
      </c>
      <c r="F367" s="2">
        <v>14387.3</v>
      </c>
      <c r="H367" s="7">
        <f t="shared" si="96"/>
        <v>14387.3</v>
      </c>
      <c r="I367" s="2">
        <f>C367</f>
        <v>20000</v>
      </c>
      <c r="K367" s="13">
        <f t="shared" si="81"/>
        <v>20000</v>
      </c>
      <c r="L367" s="2">
        <f>F367</f>
        <v>14387.3</v>
      </c>
      <c r="N367" s="13">
        <f t="shared" si="82"/>
        <v>14387.3</v>
      </c>
      <c r="Q367" s="13">
        <f t="shared" si="83"/>
        <v>0</v>
      </c>
      <c r="T367" s="13">
        <f t="shared" si="84"/>
        <v>0</v>
      </c>
      <c r="W367" s="13">
        <f t="shared" si="85"/>
        <v>0</v>
      </c>
      <c r="Z367" s="13">
        <f t="shared" si="86"/>
        <v>0</v>
      </c>
      <c r="AC367" s="13">
        <f t="shared" si="87"/>
        <v>0</v>
      </c>
      <c r="AF367" s="13">
        <f t="shared" si="88"/>
        <v>0</v>
      </c>
      <c r="AI367" s="13">
        <f t="shared" si="89"/>
        <v>0</v>
      </c>
      <c r="AL367" s="13">
        <f t="shared" si="90"/>
        <v>0</v>
      </c>
      <c r="AO367" s="21">
        <f t="shared" si="91"/>
        <v>0</v>
      </c>
      <c r="AR367" s="21">
        <f t="shared" si="92"/>
        <v>0</v>
      </c>
    </row>
    <row r="368" spans="1:44" ht="22.5">
      <c r="A368" s="1" t="s">
        <v>1203</v>
      </c>
      <c r="B368" s="1" t="s">
        <v>109</v>
      </c>
      <c r="D368" s="2">
        <v>60000</v>
      </c>
      <c r="E368" s="7">
        <f t="shared" si="95"/>
        <v>60000</v>
      </c>
      <c r="G368" s="2">
        <v>59000</v>
      </c>
      <c r="H368" s="7">
        <f t="shared" si="96"/>
        <v>59000</v>
      </c>
      <c r="K368" s="13">
        <f t="shared" si="81"/>
        <v>0</v>
      </c>
      <c r="N368" s="13">
        <f t="shared" si="82"/>
        <v>0</v>
      </c>
      <c r="P368" s="2">
        <f>D368</f>
        <v>60000</v>
      </c>
      <c r="Q368" s="13">
        <f t="shared" si="83"/>
        <v>60000</v>
      </c>
      <c r="S368" s="2">
        <f>G368</f>
        <v>59000</v>
      </c>
      <c r="T368" s="13">
        <f t="shared" si="84"/>
        <v>59000</v>
      </c>
      <c r="W368" s="13">
        <f t="shared" si="85"/>
        <v>0</v>
      </c>
      <c r="Z368" s="13">
        <f t="shared" si="86"/>
        <v>0</v>
      </c>
      <c r="AC368" s="13">
        <f t="shared" si="87"/>
        <v>0</v>
      </c>
      <c r="AF368" s="13">
        <f t="shared" si="88"/>
        <v>0</v>
      </c>
      <c r="AI368" s="13">
        <f t="shared" si="89"/>
        <v>0</v>
      </c>
      <c r="AL368" s="13">
        <f t="shared" si="90"/>
        <v>0</v>
      </c>
      <c r="AO368" s="21">
        <f t="shared" si="91"/>
        <v>0</v>
      </c>
      <c r="AR368" s="21">
        <f t="shared" si="92"/>
        <v>0</v>
      </c>
    </row>
    <row r="369" spans="1:44" ht="22.5">
      <c r="A369" s="1" t="s">
        <v>1204</v>
      </c>
      <c r="B369" s="1" t="s">
        <v>110</v>
      </c>
      <c r="C369" s="2">
        <v>461000</v>
      </c>
      <c r="E369" s="7">
        <f t="shared" si="95"/>
        <v>461000</v>
      </c>
      <c r="F369" s="2">
        <v>403989</v>
      </c>
      <c r="H369" s="7">
        <f t="shared" si="96"/>
        <v>403989</v>
      </c>
      <c r="K369" s="13">
        <f t="shared" si="81"/>
        <v>0</v>
      </c>
      <c r="N369" s="13">
        <f t="shared" si="82"/>
        <v>0</v>
      </c>
      <c r="Q369" s="13">
        <f t="shared" si="83"/>
        <v>0</v>
      </c>
      <c r="T369" s="13">
        <f t="shared" si="84"/>
        <v>0</v>
      </c>
      <c r="W369" s="13">
        <f t="shared" si="85"/>
        <v>0</v>
      </c>
      <c r="Z369" s="13">
        <f t="shared" si="86"/>
        <v>0</v>
      </c>
      <c r="AC369" s="13">
        <f t="shared" si="87"/>
        <v>0</v>
      </c>
      <c r="AF369" s="13">
        <f t="shared" si="88"/>
        <v>0</v>
      </c>
      <c r="AI369" s="13">
        <f t="shared" si="89"/>
        <v>0</v>
      </c>
      <c r="AL369" s="13">
        <f t="shared" si="90"/>
        <v>0</v>
      </c>
      <c r="AM369" s="7">
        <f>C369</f>
        <v>461000</v>
      </c>
      <c r="AO369" s="21">
        <f t="shared" si="91"/>
        <v>461000</v>
      </c>
      <c r="AP369" s="7">
        <f>F369</f>
        <v>403989</v>
      </c>
      <c r="AR369" s="21">
        <f t="shared" si="92"/>
        <v>403989</v>
      </c>
    </row>
    <row r="370" spans="11:44" ht="22.5">
      <c r="K370" s="13">
        <f t="shared" si="81"/>
        <v>0</v>
      </c>
      <c r="N370" s="13">
        <f t="shared" si="82"/>
        <v>0</v>
      </c>
      <c r="Q370" s="13">
        <f t="shared" si="83"/>
        <v>0</v>
      </c>
      <c r="T370" s="13">
        <f t="shared" si="84"/>
        <v>0</v>
      </c>
      <c r="W370" s="13">
        <f t="shared" si="85"/>
        <v>0</v>
      </c>
      <c r="Z370" s="13">
        <f t="shared" si="86"/>
        <v>0</v>
      </c>
      <c r="AC370" s="13">
        <f t="shared" si="87"/>
        <v>0</v>
      </c>
      <c r="AF370" s="13">
        <f t="shared" si="88"/>
        <v>0</v>
      </c>
      <c r="AI370" s="13">
        <f t="shared" si="89"/>
        <v>0</v>
      </c>
      <c r="AL370" s="13">
        <f t="shared" si="90"/>
        <v>0</v>
      </c>
      <c r="AO370" s="21">
        <f t="shared" si="91"/>
        <v>0</v>
      </c>
      <c r="AR370" s="21">
        <f t="shared" si="92"/>
        <v>0</v>
      </c>
    </row>
    <row r="371" spans="11:44" ht="22.5">
      <c r="K371" s="13">
        <f t="shared" si="81"/>
        <v>0</v>
      </c>
      <c r="N371" s="13">
        <f t="shared" si="82"/>
        <v>0</v>
      </c>
      <c r="Q371" s="13">
        <f t="shared" si="83"/>
        <v>0</v>
      </c>
      <c r="T371" s="13">
        <f t="shared" si="84"/>
        <v>0</v>
      </c>
      <c r="W371" s="13">
        <f t="shared" si="85"/>
        <v>0</v>
      </c>
      <c r="Z371" s="13">
        <f t="shared" si="86"/>
        <v>0</v>
      </c>
      <c r="AC371" s="13">
        <f t="shared" si="87"/>
        <v>0</v>
      </c>
      <c r="AF371" s="13">
        <f t="shared" si="88"/>
        <v>0</v>
      </c>
      <c r="AI371" s="13">
        <f t="shared" si="89"/>
        <v>0</v>
      </c>
      <c r="AL371" s="13">
        <f t="shared" si="90"/>
        <v>0</v>
      </c>
      <c r="AO371" s="21">
        <f t="shared" si="91"/>
        <v>0</v>
      </c>
      <c r="AR371" s="21">
        <f t="shared" si="92"/>
        <v>0</v>
      </c>
    </row>
    <row r="372" spans="11:44" ht="22.5">
      <c r="K372" s="13">
        <f t="shared" si="81"/>
        <v>0</v>
      </c>
      <c r="N372" s="13">
        <f t="shared" si="82"/>
        <v>0</v>
      </c>
      <c r="Q372" s="13">
        <f t="shared" si="83"/>
        <v>0</v>
      </c>
      <c r="T372" s="13">
        <f t="shared" si="84"/>
        <v>0</v>
      </c>
      <c r="W372" s="13">
        <f t="shared" si="85"/>
        <v>0</v>
      </c>
      <c r="Z372" s="13">
        <f t="shared" si="86"/>
        <v>0</v>
      </c>
      <c r="AC372" s="13">
        <f t="shared" si="87"/>
        <v>0</v>
      </c>
      <c r="AF372" s="13">
        <f t="shared" si="88"/>
        <v>0</v>
      </c>
      <c r="AI372" s="13">
        <f t="shared" si="89"/>
        <v>0</v>
      </c>
      <c r="AL372" s="13">
        <f t="shared" si="90"/>
        <v>0</v>
      </c>
      <c r="AO372" s="21">
        <f t="shared" si="91"/>
        <v>0</v>
      </c>
      <c r="AR372" s="21">
        <f t="shared" si="92"/>
        <v>0</v>
      </c>
    </row>
    <row r="373" spans="2:44" ht="42.75" customHeight="1">
      <c r="B373" s="1" t="s">
        <v>405</v>
      </c>
      <c r="C373" s="2">
        <f aca="true" t="shared" si="97" ref="C373:J373">SUM(C6:C372)</f>
        <v>51574150</v>
      </c>
      <c r="D373" s="2">
        <f t="shared" si="97"/>
        <v>36426430</v>
      </c>
      <c r="E373" s="2">
        <f t="shared" si="97"/>
        <v>88020580</v>
      </c>
      <c r="F373" s="2">
        <f t="shared" si="97"/>
        <v>46223332.54999999</v>
      </c>
      <c r="G373" s="2">
        <f t="shared" si="97"/>
        <v>29675055.09</v>
      </c>
      <c r="H373" s="2">
        <f t="shared" si="97"/>
        <v>75897987.64</v>
      </c>
      <c r="I373" s="2">
        <f t="shared" si="97"/>
        <v>5844800</v>
      </c>
      <c r="J373" s="2">
        <f t="shared" si="97"/>
        <v>14998940</v>
      </c>
      <c r="K373" s="13">
        <f t="shared" si="81"/>
        <v>20843740</v>
      </c>
      <c r="L373" s="2">
        <f>SUM(L6:L372)</f>
        <v>4533643.749999999</v>
      </c>
      <c r="M373" s="2">
        <f>SUM(M6:M372)</f>
        <v>14752143</v>
      </c>
      <c r="N373" s="13">
        <f t="shared" si="82"/>
        <v>19285786.75</v>
      </c>
      <c r="O373" s="2">
        <f>SUM(O6:O372)</f>
        <v>1642612</v>
      </c>
      <c r="P373" s="2">
        <f>SUM(P6:P372)</f>
        <v>2337635</v>
      </c>
      <c r="Q373" s="13">
        <f t="shared" si="83"/>
        <v>3980247</v>
      </c>
      <c r="R373" s="2">
        <f>SUM(R6:R372)</f>
        <v>809306.5</v>
      </c>
      <c r="S373" s="2">
        <f>SUM(S6:S372)</f>
        <v>797847</v>
      </c>
      <c r="T373" s="13">
        <f t="shared" si="84"/>
        <v>1607153.5</v>
      </c>
      <c r="U373" s="2">
        <f>SUM(U6:U372)</f>
        <v>3137000</v>
      </c>
      <c r="V373" s="2">
        <f>SUM(V6:V372)</f>
        <v>1861500</v>
      </c>
      <c r="W373" s="13">
        <f t="shared" si="85"/>
        <v>4998500</v>
      </c>
      <c r="X373" s="2">
        <f>SUM(X6:X372)</f>
        <v>1802568.4100000001</v>
      </c>
      <c r="Y373" s="2">
        <f>SUM(Y6:Y372)</f>
        <v>729120</v>
      </c>
      <c r="Z373" s="13">
        <f t="shared" si="86"/>
        <v>2531688.41</v>
      </c>
      <c r="AA373" s="2">
        <f>SUM(AA6:AA372)</f>
        <v>423000</v>
      </c>
      <c r="AB373" s="2">
        <f>SUM(AB6:AB372)</f>
        <v>8870895</v>
      </c>
      <c r="AC373" s="13">
        <f t="shared" si="87"/>
        <v>9293895</v>
      </c>
      <c r="AD373" s="2">
        <f>SUM(AD6:AD372)</f>
        <v>303710.06</v>
      </c>
      <c r="AE373" s="2">
        <f>SUM(AE6:AE372)</f>
        <v>5361893.109999999</v>
      </c>
      <c r="AF373" s="13">
        <f t="shared" si="88"/>
        <v>5665603.169999999</v>
      </c>
      <c r="AG373" s="2">
        <f>SUM(AG6:AG372)</f>
        <v>295000</v>
      </c>
      <c r="AH373" s="2">
        <f>SUM(AH6:AH372)</f>
        <v>260000</v>
      </c>
      <c r="AI373" s="13">
        <f t="shared" si="89"/>
        <v>555000</v>
      </c>
      <c r="AJ373" s="2">
        <f>SUM(AJ6:AJ372)</f>
        <v>249149.5</v>
      </c>
      <c r="AK373" s="2">
        <f>SUM(AK6:AK372)</f>
        <v>209986</v>
      </c>
      <c r="AL373" s="13">
        <f t="shared" si="90"/>
        <v>459135.5</v>
      </c>
      <c r="AM373" s="2">
        <f>SUM(AM6:AM372)</f>
        <v>38674788</v>
      </c>
      <c r="AN373" s="2">
        <f>SUM(AN6:AN372)</f>
        <v>8926410</v>
      </c>
      <c r="AO373" s="21">
        <f t="shared" si="91"/>
        <v>47601198</v>
      </c>
      <c r="AP373" s="2">
        <f>SUM(AP6:AP372)</f>
        <v>38524954.33</v>
      </c>
      <c r="AQ373" s="2">
        <f>SUM(AQ6:AQ372)</f>
        <v>7265025.98</v>
      </c>
      <c r="AR373" s="21">
        <f t="shared" si="92"/>
        <v>45789980.31</v>
      </c>
    </row>
    <row r="374" spans="5:8" ht="22.5">
      <c r="E374" s="2" t="s">
        <v>271</v>
      </c>
      <c r="H374" s="2" t="s">
        <v>272</v>
      </c>
    </row>
  </sheetData>
  <sheetProtection/>
  <mergeCells count="16">
    <mergeCell ref="AM3:AR3"/>
    <mergeCell ref="U4:W4"/>
    <mergeCell ref="X4:Z4"/>
    <mergeCell ref="U3:Z3"/>
    <mergeCell ref="AA4:AC4"/>
    <mergeCell ref="AD4:AF4"/>
    <mergeCell ref="AG3:AL3"/>
    <mergeCell ref="AM4:AO4"/>
    <mergeCell ref="AP4:AR4"/>
    <mergeCell ref="AG4:AI4"/>
    <mergeCell ref="AJ4:AL4"/>
    <mergeCell ref="F4:H4"/>
    <mergeCell ref="C4:E4"/>
    <mergeCell ref="O3:T3"/>
    <mergeCell ref="O4:Q4"/>
    <mergeCell ref="R4:T4"/>
  </mergeCells>
  <printOptions gridLines="1"/>
  <pageMargins left="0.35433070866141736" right="0" top="0.5905511811023623" bottom="0.5905511811023623" header="0.5118110236220472" footer="0.5118110236220472"/>
  <pageSetup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1099</v>
      </c>
    </row>
    <row r="2" spans="2:3" ht="14.25">
      <c r="B2" t="s">
        <v>1100</v>
      </c>
      <c r="C2" t="s">
        <v>1101</v>
      </c>
    </row>
    <row r="3" spans="1:3" ht="14.25">
      <c r="A3" t="s">
        <v>1102</v>
      </c>
      <c r="B3">
        <v>27334860</v>
      </c>
      <c r="C3">
        <v>27334860</v>
      </c>
    </row>
    <row r="4" spans="1:3" ht="14.25">
      <c r="A4" t="s">
        <v>1103</v>
      </c>
      <c r="B4">
        <v>600000</v>
      </c>
      <c r="C4">
        <v>600000</v>
      </c>
    </row>
    <row r="5" spans="1:3" ht="14.25">
      <c r="A5" t="s">
        <v>1104</v>
      </c>
      <c r="B5">
        <v>6940000</v>
      </c>
      <c r="C5">
        <v>21176281</v>
      </c>
    </row>
    <row r="6" spans="1:2" ht="14.25">
      <c r="A6" t="s">
        <v>1105</v>
      </c>
      <c r="B6">
        <v>6765615.83</v>
      </c>
    </row>
    <row r="7" spans="1:3" ht="14.25">
      <c r="A7" t="s">
        <v>1106</v>
      </c>
      <c r="B7">
        <v>11217720</v>
      </c>
      <c r="C7">
        <f>8588960+60000+2801240</f>
        <v>11450200</v>
      </c>
    </row>
    <row r="8" spans="1:3" ht="14.25">
      <c r="A8" t="s">
        <v>1107</v>
      </c>
      <c r="B8">
        <v>12510000</v>
      </c>
      <c r="C8">
        <v>12510000</v>
      </c>
    </row>
    <row r="9" spans="1:2" ht="14.25">
      <c r="A9" t="s">
        <v>1108</v>
      </c>
      <c r="B9">
        <v>2881384</v>
      </c>
    </row>
    <row r="10" spans="1:2" ht="14.25">
      <c r="A10" t="s">
        <v>1109</v>
      </c>
      <c r="B10">
        <v>9705300</v>
      </c>
    </row>
    <row r="11" spans="1:3" ht="14.25">
      <c r="A11" t="s">
        <v>1110</v>
      </c>
      <c r="B11">
        <v>1261390</v>
      </c>
      <c r="C11">
        <v>1261390</v>
      </c>
    </row>
    <row r="12" spans="2:4" ht="14.25">
      <c r="B12">
        <f>SUM(B3:B11)</f>
        <v>79216269.83</v>
      </c>
      <c r="C12">
        <f>SUM(C3:C10)</f>
        <v>73071341</v>
      </c>
      <c r="D12">
        <f>C12*100/B12</f>
        <v>92.24284500748753</v>
      </c>
    </row>
    <row r="13" ht="14.25">
      <c r="A13" t="s">
        <v>1111</v>
      </c>
    </row>
    <row r="14" ht="14.25">
      <c r="A14" t="s">
        <v>1112</v>
      </c>
    </row>
    <row r="15" ht="14.25">
      <c r="A15" t="s">
        <v>1113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385</v>
      </c>
    </row>
    <row r="2" ht="14.25">
      <c r="A2" t="s">
        <v>1114</v>
      </c>
    </row>
    <row r="3" ht="14.25">
      <c r="B3" t="s">
        <v>1056</v>
      </c>
    </row>
    <row r="4" spans="1:3" ht="14.25">
      <c r="A4" t="s">
        <v>1068</v>
      </c>
      <c r="B4" t="s">
        <v>1059</v>
      </c>
      <c r="C4" t="s">
        <v>390</v>
      </c>
    </row>
    <row r="5" spans="2:3" ht="14.25">
      <c r="B5" t="s">
        <v>1061</v>
      </c>
      <c r="C5" t="s">
        <v>1062</v>
      </c>
    </row>
    <row r="6" spans="1:3" ht="14.25">
      <c r="A6" t="s">
        <v>1072</v>
      </c>
      <c r="B6">
        <v>25676593.91</v>
      </c>
      <c r="C6">
        <v>25676593.91</v>
      </c>
    </row>
    <row r="7" ht="14.25">
      <c r="A7" t="s">
        <v>1073</v>
      </c>
    </row>
    <row r="8" spans="1:3" ht="14.25">
      <c r="A8" t="s">
        <v>1115</v>
      </c>
      <c r="B8">
        <f>174604+16027297+8980609.47</f>
        <v>25182510.47</v>
      </c>
      <c r="C8">
        <f>221500.36+7481+2161655+11915878.68+2902508.62</f>
        <v>17209023.66</v>
      </c>
    </row>
    <row r="9" spans="1:3" ht="14.25">
      <c r="A9" t="s">
        <v>1075</v>
      </c>
      <c r="B9">
        <v>600000</v>
      </c>
      <c r="C9">
        <f>545596.36+1262251.345</f>
        <v>1807847.705</v>
      </c>
    </row>
    <row r="10" ht="14.25">
      <c r="A10" t="s">
        <v>1076</v>
      </c>
    </row>
    <row r="11" spans="1:3" ht="14.25">
      <c r="A11" t="s">
        <v>1077</v>
      </c>
      <c r="B11">
        <v>690000</v>
      </c>
      <c r="C11">
        <v>690000</v>
      </c>
    </row>
    <row r="12" spans="1:3" ht="14.25">
      <c r="A12" t="s">
        <v>1078</v>
      </c>
      <c r="B12">
        <v>0</v>
      </c>
      <c r="C12">
        <v>0</v>
      </c>
    </row>
    <row r="13" spans="1:3" ht="14.25">
      <c r="A13" t="s">
        <v>1079</v>
      </c>
      <c r="B13">
        <v>23900</v>
      </c>
      <c r="C13">
        <v>23900</v>
      </c>
    </row>
    <row r="14" spans="1:3" ht="14.25">
      <c r="A14" t="s">
        <v>1063</v>
      </c>
      <c r="B14">
        <v>0</v>
      </c>
      <c r="C14">
        <v>0</v>
      </c>
    </row>
    <row r="15" spans="1:3" ht="14.25">
      <c r="A15" t="s">
        <v>277</v>
      </c>
      <c r="B15">
        <f>SUM(B6:B13)</f>
        <v>52173004.379999995</v>
      </c>
      <c r="C15">
        <f>SUM(C6:C13)</f>
        <v>45407365.275</v>
      </c>
    </row>
    <row r="17" spans="1:3" ht="14.25">
      <c r="A17" t="s">
        <v>388</v>
      </c>
      <c r="B17" t="s">
        <v>389</v>
      </c>
      <c r="C17" t="s">
        <v>386</v>
      </c>
    </row>
    <row r="18" spans="2:3" ht="14.25">
      <c r="B18">
        <v>29923854</v>
      </c>
      <c r="C18">
        <v>26084816.26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77"/>
  <sheetViews>
    <sheetView zoomScale="75" zoomScaleNormal="75" zoomScalePageLayoutView="0" workbookViewId="0" topLeftCell="B1">
      <pane xSplit="4110" ySplit="1590" topLeftCell="AL1" activePane="bottomLeft" state="split"/>
      <selection pane="topLeft" activeCell="B2" sqref="B2"/>
      <selection pane="topRight" activeCell="AG4" sqref="AG4:AI4"/>
      <selection pane="bottomLeft" activeCell="B1" sqref="B1"/>
      <selection pane="bottomRight" activeCell="AN171" sqref="AN171"/>
    </sheetView>
  </sheetViews>
  <sheetFormatPr defaultColWidth="9.140625" defaultRowHeight="15"/>
  <cols>
    <col min="1" max="1" width="5.28125" style="0" customWidth="1"/>
    <col min="2" max="2" width="41.28125" style="9" customWidth="1"/>
    <col min="3" max="8" width="14.57421875" style="10" customWidth="1"/>
    <col min="9" max="38" width="14.57421875" style="2" customWidth="1"/>
    <col min="39" max="44" width="14.57421875" style="1" customWidth="1"/>
  </cols>
  <sheetData>
    <row r="1" spans="2:44" ht="22.5">
      <c r="B1" s="9" t="s">
        <v>1003</v>
      </c>
      <c r="I1" s="12"/>
      <c r="J1" s="12"/>
      <c r="K1" s="12" t="s">
        <v>393</v>
      </c>
      <c r="L1" s="12"/>
      <c r="M1" s="12"/>
      <c r="N1" s="12"/>
      <c r="O1" s="20" t="s">
        <v>394</v>
      </c>
      <c r="P1" s="20"/>
      <c r="Q1" s="20"/>
      <c r="R1" s="20"/>
      <c r="S1" s="20"/>
      <c r="T1" s="20"/>
      <c r="U1" s="18" t="s">
        <v>397</v>
      </c>
      <c r="V1" s="18" t="s">
        <v>397</v>
      </c>
      <c r="W1" s="18" t="s">
        <v>397</v>
      </c>
      <c r="X1" s="18" t="s">
        <v>397</v>
      </c>
      <c r="Y1" s="18" t="s">
        <v>397</v>
      </c>
      <c r="Z1" s="18"/>
      <c r="AA1" s="2" t="s">
        <v>395</v>
      </c>
      <c r="AD1" s="2" t="s">
        <v>395</v>
      </c>
      <c r="AG1" s="19" t="s">
        <v>396</v>
      </c>
      <c r="AH1" s="19"/>
      <c r="AI1" s="19"/>
      <c r="AJ1" s="19" t="s">
        <v>734</v>
      </c>
      <c r="AK1" s="19"/>
      <c r="AL1" s="19"/>
      <c r="AM1" s="30" t="s">
        <v>403</v>
      </c>
      <c r="AN1" s="16"/>
      <c r="AO1" s="16"/>
      <c r="AP1" s="16"/>
      <c r="AQ1" s="16"/>
      <c r="AR1" s="16"/>
    </row>
    <row r="2" spans="1:44" ht="22.5">
      <c r="A2" t="s">
        <v>111</v>
      </c>
      <c r="B2" s="9" t="s">
        <v>201</v>
      </c>
      <c r="J2" s="2" t="s">
        <v>267</v>
      </c>
      <c r="K2" s="1"/>
      <c r="M2" s="2" t="s">
        <v>268</v>
      </c>
      <c r="O2" s="67" t="s">
        <v>440</v>
      </c>
      <c r="P2" s="67"/>
      <c r="Q2" s="67"/>
      <c r="R2" s="67" t="s">
        <v>404</v>
      </c>
      <c r="S2" s="67"/>
      <c r="T2" s="67"/>
      <c r="U2" s="69" t="s">
        <v>440</v>
      </c>
      <c r="V2" s="69"/>
      <c r="W2" s="69"/>
      <c r="X2" s="69" t="s">
        <v>404</v>
      </c>
      <c r="Y2" s="69"/>
      <c r="Z2" s="69"/>
      <c r="AA2" s="70" t="s">
        <v>440</v>
      </c>
      <c r="AB2" s="70"/>
      <c r="AC2" s="70"/>
      <c r="AD2" s="70" t="s">
        <v>404</v>
      </c>
      <c r="AE2" s="70"/>
      <c r="AF2" s="70"/>
      <c r="AG2" s="63" t="s">
        <v>440</v>
      </c>
      <c r="AH2" s="63"/>
      <c r="AI2" s="63"/>
      <c r="AJ2" s="63" t="s">
        <v>404</v>
      </c>
      <c r="AK2" s="63"/>
      <c r="AL2" s="19"/>
      <c r="AM2" s="68" t="s">
        <v>440</v>
      </c>
      <c r="AN2" s="68"/>
      <c r="AO2" s="68"/>
      <c r="AP2" s="68" t="s">
        <v>404</v>
      </c>
      <c r="AQ2" s="68"/>
      <c r="AR2" s="68"/>
    </row>
    <row r="3" spans="3:44" ht="22.5">
      <c r="C3" s="72" t="s">
        <v>440</v>
      </c>
      <c r="D3" s="72"/>
      <c r="E3" s="72"/>
      <c r="F3" s="73" t="s">
        <v>268</v>
      </c>
      <c r="G3" s="73"/>
      <c r="H3" s="73"/>
      <c r="I3" s="2" t="s">
        <v>275</v>
      </c>
      <c r="J3" s="2" t="s">
        <v>276</v>
      </c>
      <c r="K3" s="1" t="s">
        <v>277</v>
      </c>
      <c r="L3" s="2" t="s">
        <v>275</v>
      </c>
      <c r="M3" s="2" t="s">
        <v>276</v>
      </c>
      <c r="N3" s="1" t="s">
        <v>277</v>
      </c>
      <c r="O3" s="25" t="s">
        <v>275</v>
      </c>
      <c r="P3" s="25" t="s">
        <v>276</v>
      </c>
      <c r="Q3" s="25" t="s">
        <v>277</v>
      </c>
      <c r="R3" s="25" t="s">
        <v>275</v>
      </c>
      <c r="S3" s="25" t="s">
        <v>276</v>
      </c>
      <c r="T3" s="25" t="s">
        <v>277</v>
      </c>
      <c r="U3" s="14" t="s">
        <v>275</v>
      </c>
      <c r="V3" s="14" t="s">
        <v>276</v>
      </c>
      <c r="W3" s="14" t="s">
        <v>277</v>
      </c>
      <c r="X3" s="14" t="s">
        <v>275</v>
      </c>
      <c r="Y3" s="14" t="s">
        <v>276</v>
      </c>
      <c r="Z3" s="14" t="s">
        <v>277</v>
      </c>
      <c r="AA3" s="15" t="s">
        <v>275</v>
      </c>
      <c r="AB3" s="15" t="s">
        <v>276</v>
      </c>
      <c r="AC3" s="15" t="s">
        <v>277</v>
      </c>
      <c r="AD3" s="15" t="s">
        <v>275</v>
      </c>
      <c r="AE3" s="15" t="s">
        <v>276</v>
      </c>
      <c r="AF3" s="15" t="s">
        <v>277</v>
      </c>
      <c r="AG3" s="12" t="s">
        <v>275</v>
      </c>
      <c r="AH3" s="12" t="s">
        <v>276</v>
      </c>
      <c r="AI3" s="12" t="s">
        <v>277</v>
      </c>
      <c r="AJ3" s="12" t="s">
        <v>275</v>
      </c>
      <c r="AK3" s="12" t="s">
        <v>276</v>
      </c>
      <c r="AL3" s="12" t="s">
        <v>277</v>
      </c>
      <c r="AM3" s="17" t="s">
        <v>275</v>
      </c>
      <c r="AN3" s="17" t="s">
        <v>276</v>
      </c>
      <c r="AO3" s="17" t="s">
        <v>277</v>
      </c>
      <c r="AP3" s="17" t="s">
        <v>275</v>
      </c>
      <c r="AQ3" s="17" t="s">
        <v>276</v>
      </c>
      <c r="AR3" s="17" t="s">
        <v>277</v>
      </c>
    </row>
    <row r="4" spans="3:44" ht="22.5">
      <c r="C4" s="27" t="s">
        <v>275</v>
      </c>
      <c r="D4" s="27" t="s">
        <v>276</v>
      </c>
      <c r="E4" s="27" t="s">
        <v>277</v>
      </c>
      <c r="F4" s="26" t="s">
        <v>275</v>
      </c>
      <c r="G4" s="26" t="s">
        <v>276</v>
      </c>
      <c r="H4" s="26" t="s">
        <v>1226</v>
      </c>
      <c r="K4" s="1"/>
      <c r="O4" s="71"/>
      <c r="P4" s="71"/>
      <c r="Q4" s="71"/>
      <c r="R4" s="66"/>
      <c r="S4" s="66"/>
      <c r="T4" s="66"/>
      <c r="U4" s="69"/>
      <c r="V4" s="69"/>
      <c r="W4" s="69"/>
      <c r="X4" s="69"/>
      <c r="Y4" s="69"/>
      <c r="Z4" s="69"/>
      <c r="AA4" s="70"/>
      <c r="AB4" s="70"/>
      <c r="AC4" s="70"/>
      <c r="AD4" s="70"/>
      <c r="AE4" s="70"/>
      <c r="AF4" s="70"/>
      <c r="AG4" s="63"/>
      <c r="AH4" s="63"/>
      <c r="AI4" s="63"/>
      <c r="AJ4" s="63"/>
      <c r="AK4" s="63"/>
      <c r="AL4" s="19"/>
      <c r="AM4" s="68"/>
      <c r="AN4" s="68"/>
      <c r="AO4" s="68"/>
      <c r="AP4" s="68"/>
      <c r="AQ4" s="68"/>
      <c r="AR4" s="68"/>
    </row>
    <row r="5" spans="1:46" ht="42.75" customHeight="1">
      <c r="A5" t="s">
        <v>806</v>
      </c>
      <c r="B5" s="9" t="s">
        <v>118</v>
      </c>
      <c r="C5" s="10">
        <v>0</v>
      </c>
      <c r="D5" s="10">
        <v>400000</v>
      </c>
      <c r="E5" s="10">
        <f>SUM(C5:D5)</f>
        <v>400000</v>
      </c>
      <c r="G5" s="10">
        <v>333016</v>
      </c>
      <c r="H5" s="10">
        <f>SUM(F5:G5)</f>
        <v>333016</v>
      </c>
      <c r="J5" s="2">
        <f>D5</f>
        <v>400000</v>
      </c>
      <c r="K5" s="7">
        <f>SUM(I5:J5)</f>
        <v>400000</v>
      </c>
      <c r="M5" s="2">
        <f>G5</f>
        <v>333016</v>
      </c>
      <c r="N5" s="7">
        <f>SUM(L5:M5)</f>
        <v>333016</v>
      </c>
      <c r="O5" s="13">
        <v>0</v>
      </c>
      <c r="P5" s="13">
        <v>0</v>
      </c>
      <c r="Q5" s="13">
        <f>SUM(O5:P5)</f>
        <v>0</v>
      </c>
      <c r="R5" s="2">
        <v>0</v>
      </c>
      <c r="S5" s="13">
        <v>0</v>
      </c>
      <c r="T5" s="13">
        <f>SUM(R5:S5)</f>
        <v>0</v>
      </c>
      <c r="U5" s="13">
        <v>0</v>
      </c>
      <c r="V5" s="13">
        <v>0</v>
      </c>
      <c r="W5" s="13">
        <f>SUM(U5:V5)</f>
        <v>0</v>
      </c>
      <c r="X5" s="13">
        <v>0</v>
      </c>
      <c r="Y5" s="13">
        <v>0</v>
      </c>
      <c r="Z5" s="13">
        <f>SUM(X5:Y5)</f>
        <v>0</v>
      </c>
      <c r="AA5" s="13">
        <v>0</v>
      </c>
      <c r="AB5" s="13">
        <v>0</v>
      </c>
      <c r="AC5" s="13">
        <f>SUM(AA5:AB5)</f>
        <v>0</v>
      </c>
      <c r="AD5" s="13">
        <v>0</v>
      </c>
      <c r="AE5" s="13">
        <v>0</v>
      </c>
      <c r="AF5" s="13">
        <f>SUM(AD5:AE5)</f>
        <v>0</v>
      </c>
      <c r="AG5" s="13">
        <v>0</v>
      </c>
      <c r="AH5" s="13">
        <v>0</v>
      </c>
      <c r="AI5" s="13">
        <f>SUM(AG5:AH5)</f>
        <v>0</v>
      </c>
      <c r="AJ5" s="13">
        <v>0</v>
      </c>
      <c r="AK5" s="13">
        <v>0</v>
      </c>
      <c r="AL5" s="13">
        <f>SUM(AJ5:AK5)</f>
        <v>0</v>
      </c>
      <c r="AM5" s="13">
        <v>0</v>
      </c>
      <c r="AN5" s="13">
        <v>0</v>
      </c>
      <c r="AO5" s="13">
        <f>SUM(AM5:AN5)</f>
        <v>0</v>
      </c>
      <c r="AP5" s="13">
        <v>0</v>
      </c>
      <c r="AQ5" s="13">
        <v>0</v>
      </c>
      <c r="AR5" s="21">
        <f>SUM(AP5:AQ5)</f>
        <v>0</v>
      </c>
      <c r="AS5" s="28"/>
      <c r="AT5" s="28"/>
    </row>
    <row r="6" spans="1:44" ht="89.25" customHeight="1">
      <c r="A6" t="s">
        <v>730</v>
      </c>
      <c r="B6" s="9" t="s">
        <v>120</v>
      </c>
      <c r="C6" s="10">
        <v>470000</v>
      </c>
      <c r="E6" s="10">
        <f aca="true" t="shared" si="0" ref="E6:E69">SUM(C6:D6)</f>
        <v>470000</v>
      </c>
      <c r="F6" s="10">
        <v>128942</v>
      </c>
      <c r="H6" s="10">
        <f aca="true" t="shared" si="1" ref="H6:H69">SUM(F6:G6)</f>
        <v>128942</v>
      </c>
      <c r="I6" s="13"/>
      <c r="J6" s="13"/>
      <c r="K6" s="7">
        <f aca="true" t="shared" si="2" ref="K6:K69">SUM(I6:J6)</f>
        <v>0</v>
      </c>
      <c r="L6" s="13"/>
      <c r="M6" s="13"/>
      <c r="N6" s="7">
        <f aca="true" t="shared" si="3" ref="N6:N69">SUM(L6:M6)</f>
        <v>0</v>
      </c>
      <c r="O6" s="13"/>
      <c r="P6" s="13"/>
      <c r="Q6" s="13">
        <f aca="true" t="shared" si="4" ref="Q6:Q69">SUM(O6:P6)</f>
        <v>0</v>
      </c>
      <c r="R6" s="13"/>
      <c r="S6" s="13"/>
      <c r="T6" s="13">
        <f aca="true" t="shared" si="5" ref="T6:T69">SUM(R6:S6)</f>
        <v>0</v>
      </c>
      <c r="U6" s="13"/>
      <c r="V6" s="13"/>
      <c r="W6" s="13">
        <f aca="true" t="shared" si="6" ref="W6:W69">SUM(U6:V6)</f>
        <v>0</v>
      </c>
      <c r="X6" s="13"/>
      <c r="Y6" s="13"/>
      <c r="Z6" s="13">
        <f aca="true" t="shared" si="7" ref="Z6:Z69">SUM(X6:Y6)</f>
        <v>0</v>
      </c>
      <c r="AA6" s="13">
        <f>C6</f>
        <v>470000</v>
      </c>
      <c r="AB6" s="13"/>
      <c r="AC6" s="13">
        <f aca="true" t="shared" si="8" ref="AC6:AC69">SUM(AA6:AB6)</f>
        <v>470000</v>
      </c>
      <c r="AD6" s="13">
        <f>F6</f>
        <v>128942</v>
      </c>
      <c r="AE6" s="13"/>
      <c r="AF6" s="13">
        <f aca="true" t="shared" si="9" ref="AF6:AF69">SUM(AD6:AE6)</f>
        <v>128942</v>
      </c>
      <c r="AG6" s="13"/>
      <c r="AH6" s="13"/>
      <c r="AI6" s="13">
        <f aca="true" t="shared" si="10" ref="AI6:AI69">SUM(AG6:AH6)</f>
        <v>0</v>
      </c>
      <c r="AJ6" s="13"/>
      <c r="AK6" s="13"/>
      <c r="AL6" s="13">
        <f aca="true" t="shared" si="11" ref="AL6:AL69">SUM(AJ6:AK6)</f>
        <v>0</v>
      </c>
      <c r="AM6" s="21"/>
      <c r="AN6" s="6"/>
      <c r="AO6" s="13">
        <f aca="true" t="shared" si="12" ref="AO6:AO69">SUM(AM6:AN6)</f>
        <v>0</v>
      </c>
      <c r="AP6" s="21"/>
      <c r="AQ6" s="6"/>
      <c r="AR6" s="21">
        <f aca="true" t="shared" si="13" ref="AR6:AR69">SUM(AP6:AQ6)</f>
        <v>0</v>
      </c>
    </row>
    <row r="7" spans="1:44" ht="60" customHeight="1">
      <c r="A7" s="29" t="s">
        <v>731</v>
      </c>
      <c r="B7" s="9" t="s">
        <v>122</v>
      </c>
      <c r="C7" s="10">
        <v>300000</v>
      </c>
      <c r="E7" s="10">
        <f t="shared" si="0"/>
        <v>300000</v>
      </c>
      <c r="F7" s="10">
        <v>259235</v>
      </c>
      <c r="H7" s="10">
        <f t="shared" si="1"/>
        <v>259235</v>
      </c>
      <c r="I7" s="13"/>
      <c r="J7" s="13"/>
      <c r="K7" s="7">
        <f t="shared" si="2"/>
        <v>0</v>
      </c>
      <c r="L7" s="13"/>
      <c r="M7" s="13"/>
      <c r="N7" s="7">
        <f t="shared" si="3"/>
        <v>0</v>
      </c>
      <c r="O7" s="13">
        <f>C7</f>
        <v>300000</v>
      </c>
      <c r="P7" s="13"/>
      <c r="Q7" s="13">
        <f t="shared" si="4"/>
        <v>300000</v>
      </c>
      <c r="R7" s="13">
        <f>F7</f>
        <v>259235</v>
      </c>
      <c r="S7" s="13"/>
      <c r="T7" s="13">
        <f t="shared" si="5"/>
        <v>259235</v>
      </c>
      <c r="U7" s="13"/>
      <c r="V7" s="13"/>
      <c r="W7" s="13">
        <f t="shared" si="6"/>
        <v>0</v>
      </c>
      <c r="X7" s="13"/>
      <c r="Y7" s="13"/>
      <c r="Z7" s="13">
        <f t="shared" si="7"/>
        <v>0</v>
      </c>
      <c r="AA7" s="13"/>
      <c r="AB7" s="13"/>
      <c r="AC7" s="13">
        <f t="shared" si="8"/>
        <v>0</v>
      </c>
      <c r="AD7" s="13"/>
      <c r="AE7" s="13"/>
      <c r="AF7" s="13">
        <f t="shared" si="9"/>
        <v>0</v>
      </c>
      <c r="AG7" s="13"/>
      <c r="AH7" s="13"/>
      <c r="AI7" s="13">
        <f t="shared" si="10"/>
        <v>0</v>
      </c>
      <c r="AJ7" s="13"/>
      <c r="AK7" s="13"/>
      <c r="AL7" s="13">
        <f t="shared" si="11"/>
        <v>0</v>
      </c>
      <c r="AM7" s="6"/>
      <c r="AN7" s="6"/>
      <c r="AO7" s="13">
        <f t="shared" si="12"/>
        <v>0</v>
      </c>
      <c r="AP7" s="6"/>
      <c r="AQ7" s="6"/>
      <c r="AR7" s="21">
        <f t="shared" si="13"/>
        <v>0</v>
      </c>
    </row>
    <row r="8" spans="1:44" ht="72" customHeight="1">
      <c r="A8" t="s">
        <v>732</v>
      </c>
      <c r="B8" s="9" t="s">
        <v>124</v>
      </c>
      <c r="C8" s="10">
        <v>1000000</v>
      </c>
      <c r="E8" s="10">
        <f t="shared" si="0"/>
        <v>1000000</v>
      </c>
      <c r="F8" s="10">
        <v>775720</v>
      </c>
      <c r="H8" s="10">
        <f t="shared" si="1"/>
        <v>775720</v>
      </c>
      <c r="I8" s="13"/>
      <c r="J8" s="13"/>
      <c r="K8" s="7">
        <f t="shared" si="2"/>
        <v>0</v>
      </c>
      <c r="L8" s="13"/>
      <c r="M8" s="13"/>
      <c r="N8" s="7">
        <f t="shared" si="3"/>
        <v>0</v>
      </c>
      <c r="O8" s="13"/>
      <c r="P8" s="13"/>
      <c r="Q8" s="13">
        <f t="shared" si="4"/>
        <v>0</v>
      </c>
      <c r="R8" s="13"/>
      <c r="S8" s="13"/>
      <c r="T8" s="13">
        <f t="shared" si="5"/>
        <v>0</v>
      </c>
      <c r="U8" s="13">
        <f>C8</f>
        <v>1000000</v>
      </c>
      <c r="V8" s="13"/>
      <c r="W8" s="13">
        <f t="shared" si="6"/>
        <v>1000000</v>
      </c>
      <c r="X8" s="13">
        <f>F8</f>
        <v>775720</v>
      </c>
      <c r="Y8" s="13"/>
      <c r="Z8" s="13">
        <f t="shared" si="7"/>
        <v>775720</v>
      </c>
      <c r="AA8" s="13"/>
      <c r="AB8" s="13"/>
      <c r="AC8" s="13">
        <f t="shared" si="8"/>
        <v>0</v>
      </c>
      <c r="AD8" s="13"/>
      <c r="AE8" s="13"/>
      <c r="AF8" s="13">
        <f t="shared" si="9"/>
        <v>0</v>
      </c>
      <c r="AG8" s="13"/>
      <c r="AH8" s="13"/>
      <c r="AI8" s="13">
        <f t="shared" si="10"/>
        <v>0</v>
      </c>
      <c r="AJ8" s="13"/>
      <c r="AK8" s="13"/>
      <c r="AL8" s="13">
        <f t="shared" si="11"/>
        <v>0</v>
      </c>
      <c r="AM8" s="6"/>
      <c r="AN8" s="6"/>
      <c r="AO8" s="13">
        <f t="shared" si="12"/>
        <v>0</v>
      </c>
      <c r="AP8" s="6"/>
      <c r="AQ8" s="6"/>
      <c r="AR8" s="21">
        <f t="shared" si="13"/>
        <v>0</v>
      </c>
    </row>
    <row r="9" spans="1:44" ht="50.25" customHeight="1">
      <c r="A9" t="s">
        <v>125</v>
      </c>
      <c r="B9" s="9" t="s">
        <v>126</v>
      </c>
      <c r="C9" s="10">
        <v>1089400</v>
      </c>
      <c r="E9" s="10">
        <f t="shared" si="0"/>
        <v>1089400</v>
      </c>
      <c r="F9" s="10">
        <v>1068505.82</v>
      </c>
      <c r="H9" s="10">
        <f t="shared" si="1"/>
        <v>1068505.82</v>
      </c>
      <c r="I9" s="13"/>
      <c r="J9" s="13"/>
      <c r="K9" s="7">
        <f t="shared" si="2"/>
        <v>0</v>
      </c>
      <c r="L9" s="13"/>
      <c r="M9" s="13"/>
      <c r="N9" s="7">
        <f t="shared" si="3"/>
        <v>0</v>
      </c>
      <c r="O9" s="13"/>
      <c r="P9" s="13"/>
      <c r="Q9" s="13">
        <f t="shared" si="4"/>
        <v>0</v>
      </c>
      <c r="R9" s="13"/>
      <c r="S9" s="13"/>
      <c r="T9" s="13">
        <f t="shared" si="5"/>
        <v>0</v>
      </c>
      <c r="U9" s="13"/>
      <c r="V9" s="13"/>
      <c r="W9" s="13">
        <f t="shared" si="6"/>
        <v>0</v>
      </c>
      <c r="X9" s="13"/>
      <c r="Y9" s="13"/>
      <c r="Z9" s="13">
        <f t="shared" si="7"/>
        <v>0</v>
      </c>
      <c r="AA9" s="13"/>
      <c r="AB9" s="13"/>
      <c r="AC9" s="13">
        <f t="shared" si="8"/>
        <v>0</v>
      </c>
      <c r="AD9" s="13"/>
      <c r="AE9" s="13"/>
      <c r="AF9" s="13">
        <f t="shared" si="9"/>
        <v>0</v>
      </c>
      <c r="AG9" s="13"/>
      <c r="AH9" s="13"/>
      <c r="AI9" s="13">
        <f t="shared" si="10"/>
        <v>0</v>
      </c>
      <c r="AJ9" s="13"/>
      <c r="AK9" s="13"/>
      <c r="AL9" s="13">
        <f t="shared" si="11"/>
        <v>0</v>
      </c>
      <c r="AM9" s="21">
        <f>C9</f>
        <v>1089400</v>
      </c>
      <c r="AN9" s="6"/>
      <c r="AO9" s="13">
        <f t="shared" si="12"/>
        <v>1089400</v>
      </c>
      <c r="AP9" s="21">
        <f>F9</f>
        <v>1068505.82</v>
      </c>
      <c r="AQ9" s="6"/>
      <c r="AR9" s="21">
        <f t="shared" si="13"/>
        <v>1068505.82</v>
      </c>
    </row>
    <row r="10" spans="1:44" ht="75.75" customHeight="1">
      <c r="A10" t="s">
        <v>733</v>
      </c>
      <c r="B10" s="9" t="s">
        <v>127</v>
      </c>
      <c r="C10" s="10">
        <v>29650030</v>
      </c>
      <c r="D10" s="10">
        <v>5572480</v>
      </c>
      <c r="E10" s="10">
        <f t="shared" si="0"/>
        <v>35222510</v>
      </c>
      <c r="F10" s="10">
        <v>29852885.45</v>
      </c>
      <c r="G10" s="10">
        <v>4672700.79</v>
      </c>
      <c r="H10" s="10">
        <f t="shared" si="1"/>
        <v>34525586.24</v>
      </c>
      <c r="I10" s="13"/>
      <c r="J10" s="13"/>
      <c r="K10" s="7">
        <f t="shared" si="2"/>
        <v>0</v>
      </c>
      <c r="L10" s="13"/>
      <c r="M10" s="13"/>
      <c r="N10" s="7">
        <f t="shared" si="3"/>
        <v>0</v>
      </c>
      <c r="O10" s="13"/>
      <c r="P10" s="13"/>
      <c r="Q10" s="13">
        <f t="shared" si="4"/>
        <v>0</v>
      </c>
      <c r="R10" s="13"/>
      <c r="S10" s="13"/>
      <c r="T10" s="13">
        <f t="shared" si="5"/>
        <v>0</v>
      </c>
      <c r="U10" s="13"/>
      <c r="V10" s="13"/>
      <c r="W10" s="13">
        <f t="shared" si="6"/>
        <v>0</v>
      </c>
      <c r="X10" s="13"/>
      <c r="Y10" s="13"/>
      <c r="Z10" s="13">
        <f t="shared" si="7"/>
        <v>0</v>
      </c>
      <c r="AA10" s="13"/>
      <c r="AB10" s="13"/>
      <c r="AC10" s="13">
        <f t="shared" si="8"/>
        <v>0</v>
      </c>
      <c r="AD10" s="13"/>
      <c r="AE10" s="13"/>
      <c r="AF10" s="13">
        <f t="shared" si="9"/>
        <v>0</v>
      </c>
      <c r="AG10" s="13"/>
      <c r="AH10" s="13"/>
      <c r="AI10" s="13">
        <f t="shared" si="10"/>
        <v>0</v>
      </c>
      <c r="AJ10" s="13"/>
      <c r="AK10" s="13"/>
      <c r="AL10" s="13">
        <f t="shared" si="11"/>
        <v>0</v>
      </c>
      <c r="AM10" s="21">
        <f>C10</f>
        <v>29650030</v>
      </c>
      <c r="AN10" s="21">
        <f>D10</f>
        <v>5572480</v>
      </c>
      <c r="AO10" s="13">
        <f t="shared" si="12"/>
        <v>35222510</v>
      </c>
      <c r="AP10" s="21">
        <f>F10</f>
        <v>29852885.45</v>
      </c>
      <c r="AQ10" s="21">
        <f>G10</f>
        <v>4672700.79</v>
      </c>
      <c r="AR10" s="21">
        <f t="shared" si="13"/>
        <v>34525586.24</v>
      </c>
    </row>
    <row r="11" spans="2:44" ht="91.5" customHeight="1">
      <c r="B11" s="9" t="s">
        <v>128</v>
      </c>
      <c r="D11" s="10">
        <v>550000</v>
      </c>
      <c r="E11" s="10">
        <f t="shared" si="0"/>
        <v>550000</v>
      </c>
      <c r="G11" s="10">
        <v>543292</v>
      </c>
      <c r="H11" s="10">
        <f t="shared" si="1"/>
        <v>543292</v>
      </c>
      <c r="I11" s="13"/>
      <c r="J11" s="13"/>
      <c r="K11" s="7">
        <f t="shared" si="2"/>
        <v>0</v>
      </c>
      <c r="L11" s="13"/>
      <c r="M11" s="13"/>
      <c r="N11" s="7">
        <f t="shared" si="3"/>
        <v>0</v>
      </c>
      <c r="O11" s="13"/>
      <c r="P11" s="13"/>
      <c r="Q11" s="13">
        <f t="shared" si="4"/>
        <v>0</v>
      </c>
      <c r="R11" s="13"/>
      <c r="S11" s="13"/>
      <c r="T11" s="13">
        <f t="shared" si="5"/>
        <v>0</v>
      </c>
      <c r="U11" s="13"/>
      <c r="V11" s="13"/>
      <c r="W11" s="13">
        <f t="shared" si="6"/>
        <v>0</v>
      </c>
      <c r="X11" s="13"/>
      <c r="Y11" s="13"/>
      <c r="Z11" s="13">
        <f t="shared" si="7"/>
        <v>0</v>
      </c>
      <c r="AA11" s="13"/>
      <c r="AB11" s="13"/>
      <c r="AC11" s="13">
        <f t="shared" si="8"/>
        <v>0</v>
      </c>
      <c r="AD11" s="13"/>
      <c r="AE11" s="13"/>
      <c r="AF11" s="13">
        <f t="shared" si="9"/>
        <v>0</v>
      </c>
      <c r="AG11" s="13"/>
      <c r="AH11" s="13"/>
      <c r="AI11" s="13">
        <f t="shared" si="10"/>
        <v>0</v>
      </c>
      <c r="AJ11" s="13"/>
      <c r="AK11" s="13"/>
      <c r="AL11" s="13">
        <f t="shared" si="11"/>
        <v>0</v>
      </c>
      <c r="AM11" s="6"/>
      <c r="AN11" s="21">
        <f>D11</f>
        <v>550000</v>
      </c>
      <c r="AO11" s="13">
        <f t="shared" si="12"/>
        <v>550000</v>
      </c>
      <c r="AP11" s="6"/>
      <c r="AQ11" s="21">
        <f>G11</f>
        <v>543292</v>
      </c>
      <c r="AR11" s="21">
        <f t="shared" si="13"/>
        <v>543292</v>
      </c>
    </row>
    <row r="12" spans="2:44" ht="91.5" customHeight="1">
      <c r="B12" s="9" t="s">
        <v>129</v>
      </c>
      <c r="C12" s="10">
        <v>1360300</v>
      </c>
      <c r="D12" s="10">
        <v>1639710</v>
      </c>
      <c r="E12" s="10">
        <f t="shared" si="0"/>
        <v>3000010</v>
      </c>
      <c r="F12" s="10">
        <v>1322300.01</v>
      </c>
      <c r="G12" s="10">
        <v>1397924</v>
      </c>
      <c r="H12" s="10">
        <f t="shared" si="1"/>
        <v>2720224.01</v>
      </c>
      <c r="I12" s="13">
        <f>C12</f>
        <v>1360300</v>
      </c>
      <c r="J12" s="13">
        <f>D12</f>
        <v>1639710</v>
      </c>
      <c r="K12" s="7">
        <f t="shared" si="2"/>
        <v>3000010</v>
      </c>
      <c r="L12" s="13">
        <f>F12</f>
        <v>1322300.01</v>
      </c>
      <c r="M12" s="13">
        <f>G12</f>
        <v>1397924</v>
      </c>
      <c r="N12" s="7">
        <f t="shared" si="3"/>
        <v>2720224.01</v>
      </c>
      <c r="O12" s="13"/>
      <c r="P12" s="13"/>
      <c r="Q12" s="13">
        <f t="shared" si="4"/>
        <v>0</v>
      </c>
      <c r="R12" s="13"/>
      <c r="S12" s="13"/>
      <c r="T12" s="13">
        <f t="shared" si="5"/>
        <v>0</v>
      </c>
      <c r="U12" s="13"/>
      <c r="V12" s="13"/>
      <c r="W12" s="13">
        <f t="shared" si="6"/>
        <v>0</v>
      </c>
      <c r="X12" s="13"/>
      <c r="Y12" s="13"/>
      <c r="Z12" s="13">
        <f t="shared" si="7"/>
        <v>0</v>
      </c>
      <c r="AA12" s="13"/>
      <c r="AB12" s="13"/>
      <c r="AC12" s="13">
        <f t="shared" si="8"/>
        <v>0</v>
      </c>
      <c r="AD12" s="13"/>
      <c r="AE12" s="13"/>
      <c r="AF12" s="13">
        <f t="shared" si="9"/>
        <v>0</v>
      </c>
      <c r="AG12" s="13"/>
      <c r="AH12" s="13"/>
      <c r="AI12" s="13">
        <f t="shared" si="10"/>
        <v>0</v>
      </c>
      <c r="AJ12" s="13"/>
      <c r="AK12" s="13"/>
      <c r="AL12" s="13">
        <f t="shared" si="11"/>
        <v>0</v>
      </c>
      <c r="AM12" s="6"/>
      <c r="AN12" s="6"/>
      <c r="AO12" s="13">
        <f t="shared" si="12"/>
        <v>0</v>
      </c>
      <c r="AP12" s="6"/>
      <c r="AQ12" s="6"/>
      <c r="AR12" s="21">
        <f t="shared" si="13"/>
        <v>0</v>
      </c>
    </row>
    <row r="13" spans="2:44" ht="75" customHeight="1">
      <c r="B13" s="9" t="s">
        <v>130</v>
      </c>
      <c r="C13" s="10">
        <v>2340000</v>
      </c>
      <c r="D13" s="10">
        <v>352200</v>
      </c>
      <c r="E13" s="10">
        <f t="shared" si="0"/>
        <v>2692200</v>
      </c>
      <c r="F13" s="10">
        <v>2031662.87</v>
      </c>
      <c r="G13" s="10">
        <v>263767.68</v>
      </c>
      <c r="H13" s="10">
        <f t="shared" si="1"/>
        <v>2295430.5500000003</v>
      </c>
      <c r="K13" s="7">
        <f t="shared" si="2"/>
        <v>0</v>
      </c>
      <c r="N13" s="7">
        <f t="shared" si="3"/>
        <v>0</v>
      </c>
      <c r="Q13" s="13">
        <f t="shared" si="4"/>
        <v>0</v>
      </c>
      <c r="T13" s="13">
        <f t="shared" si="5"/>
        <v>0</v>
      </c>
      <c r="W13" s="13">
        <f t="shared" si="6"/>
        <v>0</v>
      </c>
      <c r="Z13" s="13">
        <f t="shared" si="7"/>
        <v>0</v>
      </c>
      <c r="AC13" s="13">
        <f t="shared" si="8"/>
        <v>0</v>
      </c>
      <c r="AF13" s="13">
        <f t="shared" si="9"/>
        <v>0</v>
      </c>
      <c r="AI13" s="13">
        <f t="shared" si="10"/>
        <v>0</v>
      </c>
      <c r="AL13" s="13">
        <f t="shared" si="11"/>
        <v>0</v>
      </c>
      <c r="AM13" s="7">
        <f>C13</f>
        <v>2340000</v>
      </c>
      <c r="AN13" s="7">
        <f>D13</f>
        <v>352200</v>
      </c>
      <c r="AO13" s="13">
        <f t="shared" si="12"/>
        <v>2692200</v>
      </c>
      <c r="AP13" s="7">
        <f>F13</f>
        <v>2031662.87</v>
      </c>
      <c r="AQ13" s="7">
        <f>G13</f>
        <v>263767.68</v>
      </c>
      <c r="AR13" s="21">
        <f t="shared" si="13"/>
        <v>2295430.5500000003</v>
      </c>
    </row>
    <row r="14" spans="2:44" ht="93" customHeight="1">
      <c r="B14" s="9" t="s">
        <v>131</v>
      </c>
      <c r="C14" s="10">
        <f>1305502</f>
        <v>1305502</v>
      </c>
      <c r="D14" s="10">
        <v>100000</v>
      </c>
      <c r="E14" s="10">
        <f t="shared" si="0"/>
        <v>1405502</v>
      </c>
      <c r="F14" s="10">
        <f>1262805</f>
        <v>1262805</v>
      </c>
      <c r="G14" s="10">
        <v>80000</v>
      </c>
      <c r="H14" s="10">
        <f t="shared" si="1"/>
        <v>1342805</v>
      </c>
      <c r="K14" s="7">
        <f t="shared" si="2"/>
        <v>0</v>
      </c>
      <c r="N14" s="7">
        <f t="shared" si="3"/>
        <v>0</v>
      </c>
      <c r="Q14" s="13">
        <f t="shared" si="4"/>
        <v>0</v>
      </c>
      <c r="T14" s="13">
        <f t="shared" si="5"/>
        <v>0</v>
      </c>
      <c r="W14" s="13">
        <f t="shared" si="6"/>
        <v>0</v>
      </c>
      <c r="Z14" s="13">
        <f t="shared" si="7"/>
        <v>0</v>
      </c>
      <c r="AC14" s="13">
        <f t="shared" si="8"/>
        <v>0</v>
      </c>
      <c r="AF14" s="13">
        <f t="shared" si="9"/>
        <v>0</v>
      </c>
      <c r="AI14" s="13">
        <f t="shared" si="10"/>
        <v>0</v>
      </c>
      <c r="AL14" s="13">
        <f t="shared" si="11"/>
        <v>0</v>
      </c>
      <c r="AM14" s="7">
        <f>C14</f>
        <v>1305502</v>
      </c>
      <c r="AN14" s="7">
        <f>D14</f>
        <v>100000</v>
      </c>
      <c r="AO14" s="13">
        <f t="shared" si="12"/>
        <v>1405502</v>
      </c>
      <c r="AP14" s="7">
        <f>F14</f>
        <v>1262805</v>
      </c>
      <c r="AQ14" s="7">
        <f>G14</f>
        <v>80000</v>
      </c>
      <c r="AR14" s="21">
        <f t="shared" si="13"/>
        <v>1342805</v>
      </c>
    </row>
    <row r="15" spans="2:44" ht="109.5" customHeight="1">
      <c r="B15" s="9" t="s">
        <v>132</v>
      </c>
      <c r="C15" s="10">
        <v>4000</v>
      </c>
      <c r="E15" s="10">
        <f t="shared" si="0"/>
        <v>4000</v>
      </c>
      <c r="F15" s="10">
        <v>3886.38</v>
      </c>
      <c r="H15" s="10">
        <f t="shared" si="1"/>
        <v>3886.38</v>
      </c>
      <c r="K15" s="7">
        <f t="shared" si="2"/>
        <v>0</v>
      </c>
      <c r="N15" s="7">
        <f t="shared" si="3"/>
        <v>0</v>
      </c>
      <c r="Q15" s="13">
        <f t="shared" si="4"/>
        <v>0</v>
      </c>
      <c r="T15" s="13">
        <f t="shared" si="5"/>
        <v>0</v>
      </c>
      <c r="W15" s="13">
        <f t="shared" si="6"/>
        <v>0</v>
      </c>
      <c r="Z15" s="13">
        <f t="shared" si="7"/>
        <v>0</v>
      </c>
      <c r="AC15" s="13">
        <f t="shared" si="8"/>
        <v>0</v>
      </c>
      <c r="AF15" s="13">
        <f t="shared" si="9"/>
        <v>0</v>
      </c>
      <c r="AI15" s="13">
        <f t="shared" si="10"/>
        <v>0</v>
      </c>
      <c r="AL15" s="13">
        <f t="shared" si="11"/>
        <v>0</v>
      </c>
      <c r="AM15" s="7">
        <f>C15</f>
        <v>4000</v>
      </c>
      <c r="AO15" s="13">
        <f t="shared" si="12"/>
        <v>4000</v>
      </c>
      <c r="AP15" s="7">
        <f>F15</f>
        <v>3886.38</v>
      </c>
      <c r="AR15" s="21">
        <f t="shared" si="13"/>
        <v>3886.38</v>
      </c>
    </row>
    <row r="16" spans="2:44" ht="81.75" customHeight="1">
      <c r="B16" s="9" t="s">
        <v>133</v>
      </c>
      <c r="C16" s="10">
        <v>50000</v>
      </c>
      <c r="E16" s="10">
        <f t="shared" si="0"/>
        <v>50000</v>
      </c>
      <c r="F16" s="10">
        <f>46084</f>
        <v>46084</v>
      </c>
      <c r="H16" s="10">
        <f t="shared" si="1"/>
        <v>46084</v>
      </c>
      <c r="K16" s="7">
        <f t="shared" si="2"/>
        <v>0</v>
      </c>
      <c r="N16" s="7">
        <f t="shared" si="3"/>
        <v>0</v>
      </c>
      <c r="Q16" s="13">
        <f t="shared" si="4"/>
        <v>0</v>
      </c>
      <c r="T16" s="13">
        <f t="shared" si="5"/>
        <v>0</v>
      </c>
      <c r="W16" s="13">
        <f t="shared" si="6"/>
        <v>0</v>
      </c>
      <c r="Z16" s="13">
        <f t="shared" si="7"/>
        <v>0</v>
      </c>
      <c r="AC16" s="13">
        <f t="shared" si="8"/>
        <v>0</v>
      </c>
      <c r="AF16" s="13">
        <f t="shared" si="9"/>
        <v>0</v>
      </c>
      <c r="AI16" s="13">
        <f t="shared" si="10"/>
        <v>0</v>
      </c>
      <c r="AL16" s="13">
        <f t="shared" si="11"/>
        <v>0</v>
      </c>
      <c r="AM16" s="7">
        <f>C16</f>
        <v>50000</v>
      </c>
      <c r="AO16" s="13">
        <f t="shared" si="12"/>
        <v>50000</v>
      </c>
      <c r="AP16" s="7">
        <f>F16</f>
        <v>46084</v>
      </c>
      <c r="AR16" s="21">
        <f t="shared" si="13"/>
        <v>46084</v>
      </c>
    </row>
    <row r="17" spans="2:44" ht="75.75" customHeight="1">
      <c r="B17" s="9" t="s">
        <v>134</v>
      </c>
      <c r="D17" s="10">
        <v>13920000</v>
      </c>
      <c r="E17" s="10">
        <f t="shared" si="0"/>
        <v>13920000</v>
      </c>
      <c r="G17" s="10">
        <v>12711200</v>
      </c>
      <c r="H17" s="10">
        <f t="shared" si="1"/>
        <v>12711200</v>
      </c>
      <c r="J17" s="2">
        <f>D17</f>
        <v>13920000</v>
      </c>
      <c r="K17" s="7">
        <f t="shared" si="2"/>
        <v>13920000</v>
      </c>
      <c r="M17" s="2">
        <f>G17</f>
        <v>12711200</v>
      </c>
      <c r="N17" s="7">
        <f t="shared" si="3"/>
        <v>12711200</v>
      </c>
      <c r="Q17" s="13">
        <f t="shared" si="4"/>
        <v>0</v>
      </c>
      <c r="T17" s="13">
        <f t="shared" si="5"/>
        <v>0</v>
      </c>
      <c r="W17" s="13">
        <f t="shared" si="6"/>
        <v>0</v>
      </c>
      <c r="Z17" s="13">
        <f t="shared" si="7"/>
        <v>0</v>
      </c>
      <c r="AC17" s="13">
        <f t="shared" si="8"/>
        <v>0</v>
      </c>
      <c r="AF17" s="13">
        <f t="shared" si="9"/>
        <v>0</v>
      </c>
      <c r="AI17" s="13">
        <f t="shared" si="10"/>
        <v>0</v>
      </c>
      <c r="AL17" s="13">
        <f t="shared" si="11"/>
        <v>0</v>
      </c>
      <c r="AO17" s="13">
        <f t="shared" si="12"/>
        <v>0</v>
      </c>
      <c r="AR17" s="21">
        <f t="shared" si="13"/>
        <v>0</v>
      </c>
    </row>
    <row r="18" spans="2:44" ht="85.5">
      <c r="B18" s="9" t="s">
        <v>135</v>
      </c>
      <c r="E18" s="10">
        <f t="shared" si="0"/>
        <v>0</v>
      </c>
      <c r="H18" s="10">
        <f t="shared" si="1"/>
        <v>0</v>
      </c>
      <c r="K18" s="7">
        <f t="shared" si="2"/>
        <v>0</v>
      </c>
      <c r="N18" s="7">
        <f t="shared" si="3"/>
        <v>0</v>
      </c>
      <c r="Q18" s="13">
        <f t="shared" si="4"/>
        <v>0</v>
      </c>
      <c r="T18" s="13">
        <f t="shared" si="5"/>
        <v>0</v>
      </c>
      <c r="W18" s="13">
        <f t="shared" si="6"/>
        <v>0</v>
      </c>
      <c r="Z18" s="13">
        <f t="shared" si="7"/>
        <v>0</v>
      </c>
      <c r="AC18" s="13">
        <f t="shared" si="8"/>
        <v>0</v>
      </c>
      <c r="AF18" s="13">
        <f t="shared" si="9"/>
        <v>0</v>
      </c>
      <c r="AI18" s="13">
        <f t="shared" si="10"/>
        <v>0</v>
      </c>
      <c r="AL18" s="13">
        <f t="shared" si="11"/>
        <v>0</v>
      </c>
      <c r="AO18" s="13">
        <f t="shared" si="12"/>
        <v>0</v>
      </c>
      <c r="AR18" s="21">
        <f t="shared" si="13"/>
        <v>0</v>
      </c>
    </row>
    <row r="19" spans="2:44" ht="95.25" customHeight="1">
      <c r="B19" s="9" t="s">
        <v>136</v>
      </c>
      <c r="C19" s="10">
        <v>6000</v>
      </c>
      <c r="E19" s="10">
        <f t="shared" si="0"/>
        <v>6000</v>
      </c>
      <c r="F19" s="10">
        <v>5246.29</v>
      </c>
      <c r="H19" s="10">
        <f t="shared" si="1"/>
        <v>5246.29</v>
      </c>
      <c r="K19" s="7">
        <f t="shared" si="2"/>
        <v>0</v>
      </c>
      <c r="N19" s="7">
        <f t="shared" si="3"/>
        <v>0</v>
      </c>
      <c r="Q19" s="13">
        <f t="shared" si="4"/>
        <v>0</v>
      </c>
      <c r="T19" s="13">
        <f t="shared" si="5"/>
        <v>0</v>
      </c>
      <c r="W19" s="13">
        <f t="shared" si="6"/>
        <v>0</v>
      </c>
      <c r="Z19" s="13">
        <f t="shared" si="7"/>
        <v>0</v>
      </c>
      <c r="AC19" s="13">
        <f t="shared" si="8"/>
        <v>0</v>
      </c>
      <c r="AF19" s="13">
        <f t="shared" si="9"/>
        <v>0</v>
      </c>
      <c r="AG19" s="2">
        <f>C19</f>
        <v>6000</v>
      </c>
      <c r="AI19" s="13">
        <f t="shared" si="10"/>
        <v>6000</v>
      </c>
      <c r="AJ19" s="2">
        <f>F19</f>
        <v>5246.29</v>
      </c>
      <c r="AL19" s="13">
        <f t="shared" si="11"/>
        <v>5246.29</v>
      </c>
      <c r="AM19" s="7"/>
      <c r="AO19" s="13">
        <f t="shared" si="12"/>
        <v>0</v>
      </c>
      <c r="AP19" s="7"/>
      <c r="AR19" s="21">
        <f t="shared" si="13"/>
        <v>0</v>
      </c>
    </row>
    <row r="20" spans="1:44" ht="85.5" customHeight="1">
      <c r="A20" t="s">
        <v>121</v>
      </c>
      <c r="B20" s="9" t="s">
        <v>137</v>
      </c>
      <c r="E20" s="10">
        <f t="shared" si="0"/>
        <v>0</v>
      </c>
      <c r="H20" s="10">
        <f t="shared" si="1"/>
        <v>0</v>
      </c>
      <c r="K20" s="7">
        <f t="shared" si="2"/>
        <v>0</v>
      </c>
      <c r="N20" s="7">
        <f t="shared" si="3"/>
        <v>0</v>
      </c>
      <c r="Q20" s="13">
        <f t="shared" si="4"/>
        <v>0</v>
      </c>
      <c r="T20" s="13">
        <f t="shared" si="5"/>
        <v>0</v>
      </c>
      <c r="W20" s="13">
        <f t="shared" si="6"/>
        <v>0</v>
      </c>
      <c r="Z20" s="13">
        <f t="shared" si="7"/>
        <v>0</v>
      </c>
      <c r="AC20" s="13">
        <f t="shared" si="8"/>
        <v>0</v>
      </c>
      <c r="AF20" s="13">
        <f t="shared" si="9"/>
        <v>0</v>
      </c>
      <c r="AI20" s="13">
        <f t="shared" si="10"/>
        <v>0</v>
      </c>
      <c r="AL20" s="13">
        <f t="shared" si="11"/>
        <v>0</v>
      </c>
      <c r="AM20" s="7"/>
      <c r="AO20" s="13">
        <f t="shared" si="12"/>
        <v>0</v>
      </c>
      <c r="AP20" s="7"/>
      <c r="AR20" s="21">
        <f t="shared" si="13"/>
        <v>0</v>
      </c>
    </row>
    <row r="21" spans="1:44" ht="49.5" customHeight="1">
      <c r="A21" t="s">
        <v>125</v>
      </c>
      <c r="B21" s="9" t="s">
        <v>138</v>
      </c>
      <c r="C21" s="10">
        <v>396000</v>
      </c>
      <c r="E21" s="10">
        <f t="shared" si="0"/>
        <v>396000</v>
      </c>
      <c r="F21" s="10">
        <v>389844.39</v>
      </c>
      <c r="H21" s="10">
        <f t="shared" si="1"/>
        <v>389844.39</v>
      </c>
      <c r="K21" s="7">
        <f t="shared" si="2"/>
        <v>0</v>
      </c>
      <c r="N21" s="7">
        <f t="shared" si="3"/>
        <v>0</v>
      </c>
      <c r="Q21" s="13">
        <f t="shared" si="4"/>
        <v>0</v>
      </c>
      <c r="T21" s="13">
        <f t="shared" si="5"/>
        <v>0</v>
      </c>
      <c r="W21" s="13">
        <f t="shared" si="6"/>
        <v>0</v>
      </c>
      <c r="Z21" s="13">
        <f t="shared" si="7"/>
        <v>0</v>
      </c>
      <c r="AC21" s="13">
        <f t="shared" si="8"/>
        <v>0</v>
      </c>
      <c r="AF21" s="13">
        <f t="shared" si="9"/>
        <v>0</v>
      </c>
      <c r="AI21" s="13">
        <f t="shared" si="10"/>
        <v>0</v>
      </c>
      <c r="AL21" s="13">
        <f t="shared" si="11"/>
        <v>0</v>
      </c>
      <c r="AM21" s="7">
        <f>C21</f>
        <v>396000</v>
      </c>
      <c r="AO21" s="13">
        <f t="shared" si="12"/>
        <v>396000</v>
      </c>
      <c r="AP21" s="7">
        <f>F21</f>
        <v>389844.39</v>
      </c>
      <c r="AR21" s="21">
        <f t="shared" si="13"/>
        <v>389844.39</v>
      </c>
    </row>
    <row r="22" spans="1:44" ht="72" customHeight="1">
      <c r="A22" t="s">
        <v>125</v>
      </c>
      <c r="B22" s="9" t="s">
        <v>139</v>
      </c>
      <c r="C22" s="10">
        <v>14000</v>
      </c>
      <c r="E22" s="10">
        <f t="shared" si="0"/>
        <v>14000</v>
      </c>
      <c r="F22" s="10">
        <v>13262.93</v>
      </c>
      <c r="H22" s="10">
        <f t="shared" si="1"/>
        <v>13262.93</v>
      </c>
      <c r="K22" s="7">
        <f t="shared" si="2"/>
        <v>0</v>
      </c>
      <c r="N22" s="7">
        <f t="shared" si="3"/>
        <v>0</v>
      </c>
      <c r="Q22" s="13">
        <f t="shared" si="4"/>
        <v>0</v>
      </c>
      <c r="T22" s="13">
        <f t="shared" si="5"/>
        <v>0</v>
      </c>
      <c r="W22" s="13">
        <f t="shared" si="6"/>
        <v>0</v>
      </c>
      <c r="Z22" s="13">
        <f t="shared" si="7"/>
        <v>0</v>
      </c>
      <c r="AC22" s="13">
        <f t="shared" si="8"/>
        <v>0</v>
      </c>
      <c r="AF22" s="13">
        <f t="shared" si="9"/>
        <v>0</v>
      </c>
      <c r="AI22" s="13">
        <f t="shared" si="10"/>
        <v>0</v>
      </c>
      <c r="AL22" s="13">
        <f t="shared" si="11"/>
        <v>0</v>
      </c>
      <c r="AM22" s="7">
        <f>C22</f>
        <v>14000</v>
      </c>
      <c r="AO22" s="13">
        <f t="shared" si="12"/>
        <v>14000</v>
      </c>
      <c r="AP22" s="7">
        <f>F22</f>
        <v>13262.93</v>
      </c>
      <c r="AR22" s="21">
        <f t="shared" si="13"/>
        <v>13262.93</v>
      </c>
    </row>
    <row r="23" spans="1:44" ht="53.25" customHeight="1">
      <c r="A23" t="s">
        <v>125</v>
      </c>
      <c r="B23" s="9" t="s">
        <v>140</v>
      </c>
      <c r="C23" s="10">
        <v>2000</v>
      </c>
      <c r="E23" s="10">
        <f t="shared" si="0"/>
        <v>2000</v>
      </c>
      <c r="F23" s="10">
        <v>1965.58</v>
      </c>
      <c r="H23" s="10">
        <f t="shared" si="1"/>
        <v>1965.58</v>
      </c>
      <c r="K23" s="7">
        <f t="shared" si="2"/>
        <v>0</v>
      </c>
      <c r="N23" s="7">
        <f t="shared" si="3"/>
        <v>0</v>
      </c>
      <c r="Q23" s="13">
        <f t="shared" si="4"/>
        <v>0</v>
      </c>
      <c r="T23" s="13">
        <f t="shared" si="5"/>
        <v>0</v>
      </c>
      <c r="W23" s="13">
        <f t="shared" si="6"/>
        <v>0</v>
      </c>
      <c r="Z23" s="13">
        <f t="shared" si="7"/>
        <v>0</v>
      </c>
      <c r="AC23" s="13">
        <f t="shared" si="8"/>
        <v>0</v>
      </c>
      <c r="AF23" s="13">
        <f t="shared" si="9"/>
        <v>0</v>
      </c>
      <c r="AI23" s="13">
        <f t="shared" si="10"/>
        <v>0</v>
      </c>
      <c r="AL23" s="13">
        <f t="shared" si="11"/>
        <v>0</v>
      </c>
      <c r="AM23" s="7">
        <f>C23</f>
        <v>2000</v>
      </c>
      <c r="AN23" s="23"/>
      <c r="AO23" s="13">
        <f t="shared" si="12"/>
        <v>2000</v>
      </c>
      <c r="AP23" s="7">
        <f>F23</f>
        <v>1965.58</v>
      </c>
      <c r="AQ23" s="7"/>
      <c r="AR23" s="21">
        <f t="shared" si="13"/>
        <v>1965.58</v>
      </c>
    </row>
    <row r="24" spans="1:44" ht="58.5" customHeight="1">
      <c r="A24" t="s">
        <v>125</v>
      </c>
      <c r="B24" s="9" t="s">
        <v>141</v>
      </c>
      <c r="C24" s="10">
        <f>34000+4800</f>
        <v>38800</v>
      </c>
      <c r="E24" s="10">
        <f t="shared" si="0"/>
        <v>38800</v>
      </c>
      <c r="F24" s="10">
        <f>33000+4480</f>
        <v>37480</v>
      </c>
      <c r="H24" s="10">
        <f t="shared" si="1"/>
        <v>37480</v>
      </c>
      <c r="K24" s="7">
        <f t="shared" si="2"/>
        <v>0</v>
      </c>
      <c r="N24" s="7">
        <f t="shared" si="3"/>
        <v>0</v>
      </c>
      <c r="Q24" s="13">
        <f t="shared" si="4"/>
        <v>0</v>
      </c>
      <c r="T24" s="13">
        <f t="shared" si="5"/>
        <v>0</v>
      </c>
      <c r="U24" s="2">
        <f>C24</f>
        <v>38800</v>
      </c>
      <c r="W24" s="13">
        <f t="shared" si="6"/>
        <v>38800</v>
      </c>
      <c r="X24" s="2">
        <f>F24</f>
        <v>37480</v>
      </c>
      <c r="Z24" s="13">
        <f t="shared" si="7"/>
        <v>37480</v>
      </c>
      <c r="AC24" s="13">
        <f t="shared" si="8"/>
        <v>0</v>
      </c>
      <c r="AF24" s="13">
        <f t="shared" si="9"/>
        <v>0</v>
      </c>
      <c r="AI24" s="13">
        <f t="shared" si="10"/>
        <v>0</v>
      </c>
      <c r="AL24" s="13">
        <f t="shared" si="11"/>
        <v>0</v>
      </c>
      <c r="AO24" s="13">
        <f t="shared" si="12"/>
        <v>0</v>
      </c>
      <c r="AR24" s="21">
        <f t="shared" si="13"/>
        <v>0</v>
      </c>
    </row>
    <row r="25" spans="1:44" ht="50.25" customHeight="1">
      <c r="A25" t="s">
        <v>125</v>
      </c>
      <c r="B25" s="9" t="s">
        <v>142</v>
      </c>
      <c r="C25" s="10">
        <v>574400</v>
      </c>
      <c r="E25" s="10">
        <f t="shared" si="0"/>
        <v>574400</v>
      </c>
      <c r="F25" s="10">
        <v>574305.35</v>
      </c>
      <c r="H25" s="10">
        <f t="shared" si="1"/>
        <v>574305.35</v>
      </c>
      <c r="K25" s="7">
        <f t="shared" si="2"/>
        <v>0</v>
      </c>
      <c r="N25" s="7">
        <f t="shared" si="3"/>
        <v>0</v>
      </c>
      <c r="Q25" s="13">
        <f t="shared" si="4"/>
        <v>0</v>
      </c>
      <c r="T25" s="13">
        <f t="shared" si="5"/>
        <v>0</v>
      </c>
      <c r="U25" s="2">
        <f>C25</f>
        <v>574400</v>
      </c>
      <c r="W25" s="13">
        <f t="shared" si="6"/>
        <v>574400</v>
      </c>
      <c r="X25" s="2">
        <f>F25</f>
        <v>574305.35</v>
      </c>
      <c r="Z25" s="13">
        <f t="shared" si="7"/>
        <v>574305.35</v>
      </c>
      <c r="AC25" s="13">
        <f t="shared" si="8"/>
        <v>0</v>
      </c>
      <c r="AF25" s="13">
        <f t="shared" si="9"/>
        <v>0</v>
      </c>
      <c r="AI25" s="13">
        <f t="shared" si="10"/>
        <v>0</v>
      </c>
      <c r="AL25" s="13">
        <f t="shared" si="11"/>
        <v>0</v>
      </c>
      <c r="AN25" s="7"/>
      <c r="AO25" s="13">
        <f t="shared" si="12"/>
        <v>0</v>
      </c>
      <c r="AQ25" s="7"/>
      <c r="AR25" s="21">
        <f t="shared" si="13"/>
        <v>0</v>
      </c>
    </row>
    <row r="26" spans="1:44" ht="28.5">
      <c r="A26" t="s">
        <v>125</v>
      </c>
      <c r="B26" s="9" t="s">
        <v>143</v>
      </c>
      <c r="C26" s="10">
        <v>15000</v>
      </c>
      <c r="E26" s="10">
        <f t="shared" si="0"/>
        <v>15000</v>
      </c>
      <c r="F26" s="10">
        <v>12600</v>
      </c>
      <c r="H26" s="10">
        <f t="shared" si="1"/>
        <v>12600</v>
      </c>
      <c r="K26" s="7">
        <f t="shared" si="2"/>
        <v>0</v>
      </c>
      <c r="N26" s="7">
        <f t="shared" si="3"/>
        <v>0</v>
      </c>
      <c r="Q26" s="13">
        <f t="shared" si="4"/>
        <v>0</v>
      </c>
      <c r="T26" s="13">
        <f t="shared" si="5"/>
        <v>0</v>
      </c>
      <c r="W26" s="13">
        <f t="shared" si="6"/>
        <v>0</v>
      </c>
      <c r="Z26" s="13">
        <f t="shared" si="7"/>
        <v>0</v>
      </c>
      <c r="AC26" s="13">
        <f t="shared" si="8"/>
        <v>0</v>
      </c>
      <c r="AF26" s="13">
        <f t="shared" si="9"/>
        <v>0</v>
      </c>
      <c r="AI26" s="13">
        <f t="shared" si="10"/>
        <v>0</v>
      </c>
      <c r="AL26" s="13">
        <f t="shared" si="11"/>
        <v>0</v>
      </c>
      <c r="AM26" s="7">
        <f>C26</f>
        <v>15000</v>
      </c>
      <c r="AO26" s="13">
        <f t="shared" si="12"/>
        <v>15000</v>
      </c>
      <c r="AP26" s="7">
        <f>F26</f>
        <v>12600</v>
      </c>
      <c r="AR26" s="21">
        <f t="shared" si="13"/>
        <v>12600</v>
      </c>
    </row>
    <row r="27" spans="1:44" ht="72" customHeight="1">
      <c r="A27" t="s">
        <v>117</v>
      </c>
      <c r="B27" s="9" t="s">
        <v>144</v>
      </c>
      <c r="C27" s="10">
        <v>10000</v>
      </c>
      <c r="E27" s="10">
        <f t="shared" si="0"/>
        <v>10000</v>
      </c>
      <c r="F27" s="10">
        <v>5528</v>
      </c>
      <c r="H27" s="10">
        <f t="shared" si="1"/>
        <v>5528</v>
      </c>
      <c r="I27" s="2">
        <f>C27</f>
        <v>10000</v>
      </c>
      <c r="K27" s="7">
        <f t="shared" si="2"/>
        <v>10000</v>
      </c>
      <c r="L27" s="2">
        <f>F27</f>
        <v>5528</v>
      </c>
      <c r="N27" s="7">
        <f t="shared" si="3"/>
        <v>5528</v>
      </c>
      <c r="Q27" s="13">
        <f t="shared" si="4"/>
        <v>0</v>
      </c>
      <c r="T27" s="13">
        <f t="shared" si="5"/>
        <v>0</v>
      </c>
      <c r="W27" s="13">
        <f t="shared" si="6"/>
        <v>0</v>
      </c>
      <c r="Z27" s="13">
        <f t="shared" si="7"/>
        <v>0</v>
      </c>
      <c r="AC27" s="13">
        <f t="shared" si="8"/>
        <v>0</v>
      </c>
      <c r="AF27" s="13">
        <f t="shared" si="9"/>
        <v>0</v>
      </c>
      <c r="AI27" s="13">
        <f t="shared" si="10"/>
        <v>0</v>
      </c>
      <c r="AL27" s="13">
        <f t="shared" si="11"/>
        <v>0</v>
      </c>
      <c r="AN27" s="23"/>
      <c r="AO27" s="13">
        <f t="shared" si="12"/>
        <v>0</v>
      </c>
      <c r="AP27" s="7"/>
      <c r="AQ27" s="7"/>
      <c r="AR27" s="21">
        <f t="shared" si="13"/>
        <v>0</v>
      </c>
    </row>
    <row r="28" spans="2:44" ht="66.75" customHeight="1">
      <c r="B28" s="9" t="s">
        <v>145</v>
      </c>
      <c r="C28" s="10">
        <v>100000</v>
      </c>
      <c r="D28" s="10">
        <v>250000</v>
      </c>
      <c r="E28" s="10">
        <f t="shared" si="0"/>
        <v>350000</v>
      </c>
      <c r="F28" s="10">
        <v>52665</v>
      </c>
      <c r="G28" s="10">
        <v>200000</v>
      </c>
      <c r="H28" s="10">
        <f t="shared" si="1"/>
        <v>252665</v>
      </c>
      <c r="I28" s="2">
        <f>C28</f>
        <v>100000</v>
      </c>
      <c r="J28" s="2">
        <f>D28</f>
        <v>250000</v>
      </c>
      <c r="K28" s="7">
        <f t="shared" si="2"/>
        <v>350000</v>
      </c>
      <c r="L28" s="2">
        <f>F28</f>
        <v>52665</v>
      </c>
      <c r="M28" s="2">
        <f>G28</f>
        <v>200000</v>
      </c>
      <c r="N28" s="7">
        <f t="shared" si="3"/>
        <v>252665</v>
      </c>
      <c r="Q28" s="13">
        <f t="shared" si="4"/>
        <v>0</v>
      </c>
      <c r="T28" s="13">
        <f t="shared" si="5"/>
        <v>0</v>
      </c>
      <c r="W28" s="13">
        <f t="shared" si="6"/>
        <v>0</v>
      </c>
      <c r="Z28" s="13">
        <f t="shared" si="7"/>
        <v>0</v>
      </c>
      <c r="AC28" s="13">
        <f t="shared" si="8"/>
        <v>0</v>
      </c>
      <c r="AF28" s="13">
        <f t="shared" si="9"/>
        <v>0</v>
      </c>
      <c r="AI28" s="13">
        <f t="shared" si="10"/>
        <v>0</v>
      </c>
      <c r="AL28" s="13">
        <f t="shared" si="11"/>
        <v>0</v>
      </c>
      <c r="AO28" s="13">
        <f t="shared" si="12"/>
        <v>0</v>
      </c>
      <c r="AR28" s="21">
        <f t="shared" si="13"/>
        <v>0</v>
      </c>
    </row>
    <row r="29" spans="2:44" ht="120.75" customHeight="1">
      <c r="B29" s="9" t="s">
        <v>146</v>
      </c>
      <c r="C29" s="10">
        <v>300000</v>
      </c>
      <c r="E29" s="10">
        <f t="shared" si="0"/>
        <v>300000</v>
      </c>
      <c r="F29" s="10">
        <v>300000</v>
      </c>
      <c r="H29" s="10">
        <f t="shared" si="1"/>
        <v>300000</v>
      </c>
      <c r="K29" s="7">
        <f t="shared" si="2"/>
        <v>0</v>
      </c>
      <c r="N29" s="7">
        <f t="shared" si="3"/>
        <v>0</v>
      </c>
      <c r="Q29" s="13">
        <f t="shared" si="4"/>
        <v>0</v>
      </c>
      <c r="T29" s="13">
        <f t="shared" si="5"/>
        <v>0</v>
      </c>
      <c r="U29" s="2">
        <f>C29</f>
        <v>300000</v>
      </c>
      <c r="W29" s="13">
        <f t="shared" si="6"/>
        <v>300000</v>
      </c>
      <c r="X29" s="2">
        <f>F29</f>
        <v>300000</v>
      </c>
      <c r="Z29" s="13">
        <f t="shared" si="7"/>
        <v>300000</v>
      </c>
      <c r="AC29" s="13">
        <f t="shared" si="8"/>
        <v>0</v>
      </c>
      <c r="AF29" s="13">
        <f t="shared" si="9"/>
        <v>0</v>
      </c>
      <c r="AI29" s="13">
        <f t="shared" si="10"/>
        <v>0</v>
      </c>
      <c r="AL29" s="13">
        <f t="shared" si="11"/>
        <v>0</v>
      </c>
      <c r="AM29" s="23"/>
      <c r="AN29" s="23"/>
      <c r="AO29" s="13">
        <f t="shared" si="12"/>
        <v>0</v>
      </c>
      <c r="AP29" s="7"/>
      <c r="AQ29" s="7"/>
      <c r="AR29" s="21">
        <f t="shared" si="13"/>
        <v>0</v>
      </c>
    </row>
    <row r="30" spans="2:44" ht="91.5" customHeight="1">
      <c r="B30" s="9" t="s">
        <v>147</v>
      </c>
      <c r="C30" s="10">
        <v>900000</v>
      </c>
      <c r="E30" s="10">
        <f t="shared" si="0"/>
        <v>900000</v>
      </c>
      <c r="F30" s="10">
        <v>894205</v>
      </c>
      <c r="H30" s="10">
        <f t="shared" si="1"/>
        <v>894205</v>
      </c>
      <c r="I30" s="2">
        <f aca="true" t="shared" si="14" ref="I30:I37">C30</f>
        <v>900000</v>
      </c>
      <c r="K30" s="7">
        <f t="shared" si="2"/>
        <v>900000</v>
      </c>
      <c r="L30" s="2">
        <f aca="true" t="shared" si="15" ref="L30:L37">F30</f>
        <v>894205</v>
      </c>
      <c r="N30" s="7">
        <f t="shared" si="3"/>
        <v>894205</v>
      </c>
      <c r="Q30" s="13">
        <f t="shared" si="4"/>
        <v>0</v>
      </c>
      <c r="T30" s="13">
        <f t="shared" si="5"/>
        <v>0</v>
      </c>
      <c r="W30" s="13">
        <f t="shared" si="6"/>
        <v>0</v>
      </c>
      <c r="Z30" s="13">
        <f t="shared" si="7"/>
        <v>0</v>
      </c>
      <c r="AC30" s="13">
        <f t="shared" si="8"/>
        <v>0</v>
      </c>
      <c r="AF30" s="13">
        <f t="shared" si="9"/>
        <v>0</v>
      </c>
      <c r="AI30" s="13">
        <f t="shared" si="10"/>
        <v>0</v>
      </c>
      <c r="AL30" s="13">
        <f t="shared" si="11"/>
        <v>0</v>
      </c>
      <c r="AM30" s="7"/>
      <c r="AO30" s="13">
        <f t="shared" si="12"/>
        <v>0</v>
      </c>
      <c r="AP30" s="7"/>
      <c r="AQ30" s="7"/>
      <c r="AR30" s="21">
        <f t="shared" si="13"/>
        <v>0</v>
      </c>
    </row>
    <row r="31" spans="2:44" ht="84" customHeight="1">
      <c r="B31" s="9" t="s">
        <v>148</v>
      </c>
      <c r="C31" s="10">
        <f>46000</f>
        <v>46000</v>
      </c>
      <c r="D31" s="10">
        <v>10000</v>
      </c>
      <c r="E31" s="10">
        <f t="shared" si="0"/>
        <v>56000</v>
      </c>
      <c r="F31" s="10">
        <v>9350</v>
      </c>
      <c r="G31" s="10">
        <v>10000</v>
      </c>
      <c r="H31" s="10">
        <f t="shared" si="1"/>
        <v>19350</v>
      </c>
      <c r="I31" s="2">
        <f t="shared" si="14"/>
        <v>46000</v>
      </c>
      <c r="J31" s="2">
        <f>D31</f>
        <v>10000</v>
      </c>
      <c r="K31" s="7">
        <f t="shared" si="2"/>
        <v>56000</v>
      </c>
      <c r="L31" s="2">
        <f t="shared" si="15"/>
        <v>9350</v>
      </c>
      <c r="M31" s="2">
        <f>G31</f>
        <v>10000</v>
      </c>
      <c r="N31" s="7">
        <f t="shared" si="3"/>
        <v>19350</v>
      </c>
      <c r="Q31" s="13">
        <f t="shared" si="4"/>
        <v>0</v>
      </c>
      <c r="T31" s="13">
        <f t="shared" si="5"/>
        <v>0</v>
      </c>
      <c r="W31" s="13">
        <f t="shared" si="6"/>
        <v>0</v>
      </c>
      <c r="Z31" s="13">
        <f t="shared" si="7"/>
        <v>0</v>
      </c>
      <c r="AC31" s="13">
        <f t="shared" si="8"/>
        <v>0</v>
      </c>
      <c r="AF31" s="13">
        <f t="shared" si="9"/>
        <v>0</v>
      </c>
      <c r="AI31" s="13">
        <f t="shared" si="10"/>
        <v>0</v>
      </c>
      <c r="AL31" s="13">
        <f t="shared" si="11"/>
        <v>0</v>
      </c>
      <c r="AO31" s="13">
        <f t="shared" si="12"/>
        <v>0</v>
      </c>
      <c r="AR31" s="21">
        <f t="shared" si="13"/>
        <v>0</v>
      </c>
    </row>
    <row r="32" spans="2:44" ht="75.75" customHeight="1">
      <c r="B32" s="9" t="s">
        <v>149</v>
      </c>
      <c r="C32" s="10">
        <v>20000</v>
      </c>
      <c r="E32" s="10">
        <f t="shared" si="0"/>
        <v>20000</v>
      </c>
      <c r="F32" s="10">
        <v>18195</v>
      </c>
      <c r="H32" s="10">
        <f t="shared" si="1"/>
        <v>18195</v>
      </c>
      <c r="I32" s="2">
        <f t="shared" si="14"/>
        <v>20000</v>
      </c>
      <c r="K32" s="7">
        <f t="shared" si="2"/>
        <v>20000</v>
      </c>
      <c r="L32" s="2">
        <f t="shared" si="15"/>
        <v>18195</v>
      </c>
      <c r="N32" s="7">
        <f t="shared" si="3"/>
        <v>18195</v>
      </c>
      <c r="Q32" s="13">
        <f t="shared" si="4"/>
        <v>0</v>
      </c>
      <c r="T32" s="13">
        <f t="shared" si="5"/>
        <v>0</v>
      </c>
      <c r="W32" s="13">
        <f t="shared" si="6"/>
        <v>0</v>
      </c>
      <c r="Z32" s="13">
        <f t="shared" si="7"/>
        <v>0</v>
      </c>
      <c r="AC32" s="13">
        <f t="shared" si="8"/>
        <v>0</v>
      </c>
      <c r="AF32" s="13">
        <f t="shared" si="9"/>
        <v>0</v>
      </c>
      <c r="AI32" s="13">
        <f t="shared" si="10"/>
        <v>0</v>
      </c>
      <c r="AL32" s="13">
        <f t="shared" si="11"/>
        <v>0</v>
      </c>
      <c r="AO32" s="13">
        <f t="shared" si="12"/>
        <v>0</v>
      </c>
      <c r="AR32" s="21">
        <f t="shared" si="13"/>
        <v>0</v>
      </c>
    </row>
    <row r="33" spans="2:44" ht="78.75" customHeight="1">
      <c r="B33" s="9" t="s">
        <v>150</v>
      </c>
      <c r="C33" s="10">
        <v>150000</v>
      </c>
      <c r="E33" s="10">
        <f t="shared" si="0"/>
        <v>150000</v>
      </c>
      <c r="F33" s="10">
        <v>57749</v>
      </c>
      <c r="H33" s="10">
        <f t="shared" si="1"/>
        <v>57749</v>
      </c>
      <c r="I33" s="2">
        <f t="shared" si="14"/>
        <v>150000</v>
      </c>
      <c r="K33" s="7">
        <f t="shared" si="2"/>
        <v>150000</v>
      </c>
      <c r="L33" s="2">
        <f t="shared" si="15"/>
        <v>57749</v>
      </c>
      <c r="N33" s="7">
        <f t="shared" si="3"/>
        <v>57749</v>
      </c>
      <c r="Q33" s="13">
        <f t="shared" si="4"/>
        <v>0</v>
      </c>
      <c r="T33" s="13">
        <f t="shared" si="5"/>
        <v>0</v>
      </c>
      <c r="W33" s="13">
        <f t="shared" si="6"/>
        <v>0</v>
      </c>
      <c r="Z33" s="13">
        <f t="shared" si="7"/>
        <v>0</v>
      </c>
      <c r="AC33" s="13">
        <f t="shared" si="8"/>
        <v>0</v>
      </c>
      <c r="AF33" s="13">
        <f t="shared" si="9"/>
        <v>0</v>
      </c>
      <c r="AI33" s="13">
        <f t="shared" si="10"/>
        <v>0</v>
      </c>
      <c r="AL33" s="13">
        <f t="shared" si="11"/>
        <v>0</v>
      </c>
      <c r="AM33" s="7"/>
      <c r="AO33" s="13">
        <f t="shared" si="12"/>
        <v>0</v>
      </c>
      <c r="AP33" s="7"/>
      <c r="AR33" s="21">
        <f t="shared" si="13"/>
        <v>0</v>
      </c>
    </row>
    <row r="34" spans="2:44" ht="74.25" customHeight="1">
      <c r="B34" s="9" t="s">
        <v>151</v>
      </c>
      <c r="C34" s="10">
        <v>100000</v>
      </c>
      <c r="E34" s="10">
        <f t="shared" si="0"/>
        <v>100000</v>
      </c>
      <c r="F34" s="10">
        <v>54970</v>
      </c>
      <c r="H34" s="10">
        <f t="shared" si="1"/>
        <v>54970</v>
      </c>
      <c r="I34" s="2">
        <f t="shared" si="14"/>
        <v>100000</v>
      </c>
      <c r="K34" s="7">
        <f t="shared" si="2"/>
        <v>100000</v>
      </c>
      <c r="L34" s="2">
        <f t="shared" si="15"/>
        <v>54970</v>
      </c>
      <c r="N34" s="7">
        <f t="shared" si="3"/>
        <v>54970</v>
      </c>
      <c r="Q34" s="13">
        <f t="shared" si="4"/>
        <v>0</v>
      </c>
      <c r="T34" s="13">
        <f t="shared" si="5"/>
        <v>0</v>
      </c>
      <c r="W34" s="13">
        <f t="shared" si="6"/>
        <v>0</v>
      </c>
      <c r="Z34" s="13">
        <f t="shared" si="7"/>
        <v>0</v>
      </c>
      <c r="AC34" s="13">
        <f t="shared" si="8"/>
        <v>0</v>
      </c>
      <c r="AF34" s="13">
        <f t="shared" si="9"/>
        <v>0</v>
      </c>
      <c r="AI34" s="13">
        <f t="shared" si="10"/>
        <v>0</v>
      </c>
      <c r="AL34" s="13">
        <f t="shared" si="11"/>
        <v>0</v>
      </c>
      <c r="AO34" s="13">
        <f t="shared" si="12"/>
        <v>0</v>
      </c>
      <c r="AR34" s="21">
        <f t="shared" si="13"/>
        <v>0</v>
      </c>
    </row>
    <row r="35" spans="2:44" ht="78" customHeight="1">
      <c r="B35" s="9" t="s">
        <v>152</v>
      </c>
      <c r="C35" s="10">
        <v>92000</v>
      </c>
      <c r="E35" s="10">
        <f t="shared" si="0"/>
        <v>92000</v>
      </c>
      <c r="F35" s="10">
        <v>89000</v>
      </c>
      <c r="H35" s="10">
        <f t="shared" si="1"/>
        <v>89000</v>
      </c>
      <c r="I35" s="2">
        <f t="shared" si="14"/>
        <v>92000</v>
      </c>
      <c r="K35" s="7">
        <f t="shared" si="2"/>
        <v>92000</v>
      </c>
      <c r="L35" s="2">
        <f t="shared" si="15"/>
        <v>89000</v>
      </c>
      <c r="N35" s="7">
        <f t="shared" si="3"/>
        <v>89000</v>
      </c>
      <c r="Q35" s="13">
        <f t="shared" si="4"/>
        <v>0</v>
      </c>
      <c r="T35" s="13">
        <f t="shared" si="5"/>
        <v>0</v>
      </c>
      <c r="W35" s="13">
        <f t="shared" si="6"/>
        <v>0</v>
      </c>
      <c r="Z35" s="13">
        <f t="shared" si="7"/>
        <v>0</v>
      </c>
      <c r="AC35" s="13">
        <f t="shared" si="8"/>
        <v>0</v>
      </c>
      <c r="AF35" s="13">
        <f t="shared" si="9"/>
        <v>0</v>
      </c>
      <c r="AI35" s="13">
        <f t="shared" si="10"/>
        <v>0</v>
      </c>
      <c r="AL35" s="13">
        <f t="shared" si="11"/>
        <v>0</v>
      </c>
      <c r="AM35" s="7"/>
      <c r="AO35" s="13">
        <f t="shared" si="12"/>
        <v>0</v>
      </c>
      <c r="AP35" s="7"/>
      <c r="AR35" s="21">
        <f t="shared" si="13"/>
        <v>0</v>
      </c>
    </row>
    <row r="36" spans="2:44" ht="88.5" customHeight="1">
      <c r="B36" s="9" t="s">
        <v>153</v>
      </c>
      <c r="C36" s="10">
        <v>24000</v>
      </c>
      <c r="E36" s="10">
        <f t="shared" si="0"/>
        <v>24000</v>
      </c>
      <c r="F36" s="10">
        <v>12125</v>
      </c>
      <c r="H36" s="10">
        <f t="shared" si="1"/>
        <v>12125</v>
      </c>
      <c r="I36" s="2">
        <f t="shared" si="14"/>
        <v>24000</v>
      </c>
      <c r="K36" s="7">
        <f t="shared" si="2"/>
        <v>24000</v>
      </c>
      <c r="L36" s="2">
        <f t="shared" si="15"/>
        <v>12125</v>
      </c>
      <c r="N36" s="7">
        <f t="shared" si="3"/>
        <v>12125</v>
      </c>
      <c r="Q36" s="13">
        <f t="shared" si="4"/>
        <v>0</v>
      </c>
      <c r="T36" s="13">
        <f t="shared" si="5"/>
        <v>0</v>
      </c>
      <c r="W36" s="13">
        <f t="shared" si="6"/>
        <v>0</v>
      </c>
      <c r="Z36" s="13">
        <f t="shared" si="7"/>
        <v>0</v>
      </c>
      <c r="AC36" s="13">
        <f t="shared" si="8"/>
        <v>0</v>
      </c>
      <c r="AF36" s="13">
        <f t="shared" si="9"/>
        <v>0</v>
      </c>
      <c r="AI36" s="13">
        <f t="shared" si="10"/>
        <v>0</v>
      </c>
      <c r="AL36" s="13">
        <f t="shared" si="11"/>
        <v>0</v>
      </c>
      <c r="AO36" s="13">
        <f t="shared" si="12"/>
        <v>0</v>
      </c>
      <c r="AR36" s="21">
        <f t="shared" si="13"/>
        <v>0</v>
      </c>
    </row>
    <row r="37" spans="1:44" ht="63" customHeight="1">
      <c r="A37" t="s">
        <v>117</v>
      </c>
      <c r="B37" s="9" t="s">
        <v>154</v>
      </c>
      <c r="C37" s="10">
        <v>600000</v>
      </c>
      <c r="E37" s="10">
        <f t="shared" si="0"/>
        <v>600000</v>
      </c>
      <c r="F37" s="10">
        <v>552859.86</v>
      </c>
      <c r="H37" s="10">
        <f t="shared" si="1"/>
        <v>552859.86</v>
      </c>
      <c r="I37" s="2">
        <f t="shared" si="14"/>
        <v>600000</v>
      </c>
      <c r="K37" s="7">
        <f t="shared" si="2"/>
        <v>600000</v>
      </c>
      <c r="L37" s="2">
        <f t="shared" si="15"/>
        <v>552859.86</v>
      </c>
      <c r="N37" s="7">
        <f t="shared" si="3"/>
        <v>552859.86</v>
      </c>
      <c r="Q37" s="13">
        <f t="shared" si="4"/>
        <v>0</v>
      </c>
      <c r="T37" s="13">
        <f t="shared" si="5"/>
        <v>0</v>
      </c>
      <c r="W37" s="13">
        <f t="shared" si="6"/>
        <v>0</v>
      </c>
      <c r="Z37" s="13">
        <f t="shared" si="7"/>
        <v>0</v>
      </c>
      <c r="AC37" s="13">
        <f t="shared" si="8"/>
        <v>0</v>
      </c>
      <c r="AF37" s="13">
        <f t="shared" si="9"/>
        <v>0</v>
      </c>
      <c r="AI37" s="13">
        <f t="shared" si="10"/>
        <v>0</v>
      </c>
      <c r="AL37" s="13">
        <f t="shared" si="11"/>
        <v>0</v>
      </c>
      <c r="AO37" s="13">
        <f t="shared" si="12"/>
        <v>0</v>
      </c>
      <c r="AR37" s="21">
        <f t="shared" si="13"/>
        <v>0</v>
      </c>
    </row>
    <row r="38" spans="1:44" ht="69.75" customHeight="1">
      <c r="A38" t="s">
        <v>117</v>
      </c>
      <c r="B38" s="9" t="s">
        <v>160</v>
      </c>
      <c r="C38" s="10">
        <v>250000</v>
      </c>
      <c r="E38" s="10">
        <f t="shared" si="0"/>
        <v>250000</v>
      </c>
      <c r="F38" s="10">
        <v>185818</v>
      </c>
      <c r="H38" s="10">
        <f t="shared" si="1"/>
        <v>185818</v>
      </c>
      <c r="K38" s="7">
        <f t="shared" si="2"/>
        <v>0</v>
      </c>
      <c r="N38" s="7">
        <f t="shared" si="3"/>
        <v>0</v>
      </c>
      <c r="Q38" s="13">
        <f t="shared" si="4"/>
        <v>0</v>
      </c>
      <c r="T38" s="13">
        <f t="shared" si="5"/>
        <v>0</v>
      </c>
      <c r="U38" s="2">
        <f>C38</f>
        <v>250000</v>
      </c>
      <c r="W38" s="13">
        <f t="shared" si="6"/>
        <v>250000</v>
      </c>
      <c r="X38" s="2">
        <f>F38</f>
        <v>185818</v>
      </c>
      <c r="Z38" s="13">
        <f t="shared" si="7"/>
        <v>185818</v>
      </c>
      <c r="AC38" s="13">
        <f t="shared" si="8"/>
        <v>0</v>
      </c>
      <c r="AF38" s="13">
        <f t="shared" si="9"/>
        <v>0</v>
      </c>
      <c r="AI38" s="13">
        <f t="shared" si="10"/>
        <v>0</v>
      </c>
      <c r="AL38" s="13">
        <f t="shared" si="11"/>
        <v>0</v>
      </c>
      <c r="AO38" s="13">
        <f t="shared" si="12"/>
        <v>0</v>
      </c>
      <c r="AR38" s="21">
        <f t="shared" si="13"/>
        <v>0</v>
      </c>
    </row>
    <row r="39" spans="1:44" ht="45.75" customHeight="1">
      <c r="A39" t="s">
        <v>117</v>
      </c>
      <c r="B39" s="11" t="s">
        <v>158</v>
      </c>
      <c r="D39" s="10">
        <v>200000</v>
      </c>
      <c r="E39" s="10">
        <f t="shared" si="0"/>
        <v>200000</v>
      </c>
      <c r="G39" s="10">
        <v>200000</v>
      </c>
      <c r="H39" s="10">
        <f t="shared" si="1"/>
        <v>200000</v>
      </c>
      <c r="K39" s="7">
        <f t="shared" si="2"/>
        <v>0</v>
      </c>
      <c r="N39" s="7">
        <f t="shared" si="3"/>
        <v>0</v>
      </c>
      <c r="Q39" s="13">
        <f t="shared" si="4"/>
        <v>0</v>
      </c>
      <c r="T39" s="13">
        <f t="shared" si="5"/>
        <v>0</v>
      </c>
      <c r="W39" s="13">
        <f t="shared" si="6"/>
        <v>0</v>
      </c>
      <c r="Z39" s="13">
        <f t="shared" si="7"/>
        <v>0</v>
      </c>
      <c r="AB39" s="2">
        <f>D39</f>
        <v>200000</v>
      </c>
      <c r="AC39" s="13">
        <f t="shared" si="8"/>
        <v>200000</v>
      </c>
      <c r="AE39" s="2">
        <f>G39</f>
        <v>200000</v>
      </c>
      <c r="AF39" s="13">
        <f t="shared" si="9"/>
        <v>200000</v>
      </c>
      <c r="AI39" s="13">
        <f t="shared" si="10"/>
        <v>0</v>
      </c>
      <c r="AL39" s="13">
        <f t="shared" si="11"/>
        <v>0</v>
      </c>
      <c r="AO39" s="13">
        <f t="shared" si="12"/>
        <v>0</v>
      </c>
      <c r="AR39" s="21">
        <f t="shared" si="13"/>
        <v>0</v>
      </c>
    </row>
    <row r="40" spans="1:44" ht="61.5" customHeight="1">
      <c r="A40" t="s">
        <v>117</v>
      </c>
      <c r="B40" s="11" t="s">
        <v>155</v>
      </c>
      <c r="C40" s="10">
        <v>40000</v>
      </c>
      <c r="E40" s="10">
        <f t="shared" si="0"/>
        <v>40000</v>
      </c>
      <c r="F40" s="10">
        <v>38190</v>
      </c>
      <c r="H40" s="10">
        <f t="shared" si="1"/>
        <v>38190</v>
      </c>
      <c r="K40" s="7">
        <f t="shared" si="2"/>
        <v>0</v>
      </c>
      <c r="N40" s="7">
        <f t="shared" si="3"/>
        <v>0</v>
      </c>
      <c r="Q40" s="13">
        <f t="shared" si="4"/>
        <v>0</v>
      </c>
      <c r="T40" s="13">
        <f t="shared" si="5"/>
        <v>0</v>
      </c>
      <c r="U40" s="2">
        <f>C40</f>
        <v>40000</v>
      </c>
      <c r="W40" s="13">
        <f t="shared" si="6"/>
        <v>40000</v>
      </c>
      <c r="X40" s="2">
        <f>F40</f>
        <v>38190</v>
      </c>
      <c r="Z40" s="13">
        <f t="shared" si="7"/>
        <v>38190</v>
      </c>
      <c r="AC40" s="13">
        <f t="shared" si="8"/>
        <v>0</v>
      </c>
      <c r="AF40" s="13">
        <f t="shared" si="9"/>
        <v>0</v>
      </c>
      <c r="AI40" s="13">
        <f t="shared" si="10"/>
        <v>0</v>
      </c>
      <c r="AL40" s="13">
        <f t="shared" si="11"/>
        <v>0</v>
      </c>
      <c r="AO40" s="13">
        <f t="shared" si="12"/>
        <v>0</v>
      </c>
      <c r="AR40" s="21">
        <f t="shared" si="13"/>
        <v>0</v>
      </c>
    </row>
    <row r="41" spans="1:44" ht="60" customHeight="1">
      <c r="A41" t="s">
        <v>117</v>
      </c>
      <c r="B41" s="11" t="s">
        <v>156</v>
      </c>
      <c r="C41" s="10">
        <f>60000+50000</f>
        <v>110000</v>
      </c>
      <c r="E41" s="10">
        <f t="shared" si="0"/>
        <v>110000</v>
      </c>
      <c r="F41" s="10">
        <f>57520+50000</f>
        <v>107520</v>
      </c>
      <c r="H41" s="10">
        <f t="shared" si="1"/>
        <v>107520</v>
      </c>
      <c r="I41" s="2">
        <f>C41</f>
        <v>110000</v>
      </c>
      <c r="K41" s="7">
        <f t="shared" si="2"/>
        <v>110000</v>
      </c>
      <c r="L41" s="2">
        <f>F41</f>
        <v>107520</v>
      </c>
      <c r="N41" s="7">
        <f t="shared" si="3"/>
        <v>107520</v>
      </c>
      <c r="Q41" s="13">
        <f t="shared" si="4"/>
        <v>0</v>
      </c>
      <c r="T41" s="13">
        <f t="shared" si="5"/>
        <v>0</v>
      </c>
      <c r="W41" s="13">
        <f t="shared" si="6"/>
        <v>0</v>
      </c>
      <c r="Z41" s="13">
        <f t="shared" si="7"/>
        <v>0</v>
      </c>
      <c r="AC41" s="13">
        <f t="shared" si="8"/>
        <v>0</v>
      </c>
      <c r="AF41" s="13">
        <f t="shared" si="9"/>
        <v>0</v>
      </c>
      <c r="AI41" s="13">
        <f t="shared" si="10"/>
        <v>0</v>
      </c>
      <c r="AL41" s="13">
        <f t="shared" si="11"/>
        <v>0</v>
      </c>
      <c r="AM41" s="7"/>
      <c r="AO41" s="13">
        <f t="shared" si="12"/>
        <v>0</v>
      </c>
      <c r="AP41" s="7"/>
      <c r="AR41" s="21">
        <f t="shared" si="13"/>
        <v>0</v>
      </c>
    </row>
    <row r="42" spans="1:44" ht="22.5">
      <c r="A42" t="s">
        <v>117</v>
      </c>
      <c r="B42" s="11" t="s">
        <v>157</v>
      </c>
      <c r="E42" s="10">
        <f t="shared" si="0"/>
        <v>0</v>
      </c>
      <c r="H42" s="10">
        <f t="shared" si="1"/>
        <v>0</v>
      </c>
      <c r="K42" s="7">
        <f t="shared" si="2"/>
        <v>0</v>
      </c>
      <c r="N42" s="7">
        <f t="shared" si="3"/>
        <v>0</v>
      </c>
      <c r="Q42" s="13">
        <f t="shared" si="4"/>
        <v>0</v>
      </c>
      <c r="T42" s="13">
        <f t="shared" si="5"/>
        <v>0</v>
      </c>
      <c r="W42" s="13">
        <f t="shared" si="6"/>
        <v>0</v>
      </c>
      <c r="Z42" s="13">
        <f t="shared" si="7"/>
        <v>0</v>
      </c>
      <c r="AC42" s="13">
        <f t="shared" si="8"/>
        <v>0</v>
      </c>
      <c r="AF42" s="13">
        <f t="shared" si="9"/>
        <v>0</v>
      </c>
      <c r="AI42" s="13">
        <f t="shared" si="10"/>
        <v>0</v>
      </c>
      <c r="AL42" s="13">
        <f t="shared" si="11"/>
        <v>0</v>
      </c>
      <c r="AO42" s="13">
        <f t="shared" si="12"/>
        <v>0</v>
      </c>
      <c r="AR42" s="21">
        <f t="shared" si="13"/>
        <v>0</v>
      </c>
    </row>
    <row r="43" spans="5:44" ht="22.5">
      <c r="E43" s="10">
        <f t="shared" si="0"/>
        <v>0</v>
      </c>
      <c r="H43" s="10">
        <f t="shared" si="1"/>
        <v>0</v>
      </c>
      <c r="K43" s="7">
        <f t="shared" si="2"/>
        <v>0</v>
      </c>
      <c r="N43" s="7">
        <f t="shared" si="3"/>
        <v>0</v>
      </c>
      <c r="Q43" s="13">
        <f t="shared" si="4"/>
        <v>0</v>
      </c>
      <c r="T43" s="13">
        <f t="shared" si="5"/>
        <v>0</v>
      </c>
      <c r="W43" s="13">
        <f t="shared" si="6"/>
        <v>0</v>
      </c>
      <c r="Z43" s="13">
        <f t="shared" si="7"/>
        <v>0</v>
      </c>
      <c r="AC43" s="13">
        <f t="shared" si="8"/>
        <v>0</v>
      </c>
      <c r="AF43" s="13">
        <f t="shared" si="9"/>
        <v>0</v>
      </c>
      <c r="AI43" s="13">
        <f t="shared" si="10"/>
        <v>0</v>
      </c>
      <c r="AL43" s="13">
        <f t="shared" si="11"/>
        <v>0</v>
      </c>
      <c r="AO43" s="13">
        <f t="shared" si="12"/>
        <v>0</v>
      </c>
      <c r="AR43" s="21">
        <f t="shared" si="13"/>
        <v>0</v>
      </c>
    </row>
    <row r="44" spans="1:44" ht="52.5" customHeight="1">
      <c r="A44" t="s">
        <v>117</v>
      </c>
      <c r="B44" s="11" t="s">
        <v>159</v>
      </c>
      <c r="C44" s="10">
        <v>100000</v>
      </c>
      <c r="E44" s="10">
        <f t="shared" si="0"/>
        <v>100000</v>
      </c>
      <c r="F44" s="10">
        <v>41685</v>
      </c>
      <c r="H44" s="10">
        <f t="shared" si="1"/>
        <v>41685</v>
      </c>
      <c r="I44" s="2">
        <f>C44</f>
        <v>100000</v>
      </c>
      <c r="K44" s="7">
        <f t="shared" si="2"/>
        <v>100000</v>
      </c>
      <c r="L44" s="2">
        <f>F44</f>
        <v>41685</v>
      </c>
      <c r="N44" s="7">
        <f t="shared" si="3"/>
        <v>41685</v>
      </c>
      <c r="Q44" s="13">
        <f t="shared" si="4"/>
        <v>0</v>
      </c>
      <c r="T44" s="13">
        <f t="shared" si="5"/>
        <v>0</v>
      </c>
      <c r="W44" s="13">
        <f t="shared" si="6"/>
        <v>0</v>
      </c>
      <c r="Z44" s="13">
        <f t="shared" si="7"/>
        <v>0</v>
      </c>
      <c r="AC44" s="13">
        <f t="shared" si="8"/>
        <v>0</v>
      </c>
      <c r="AF44" s="13">
        <f t="shared" si="9"/>
        <v>0</v>
      </c>
      <c r="AI44" s="13">
        <f t="shared" si="10"/>
        <v>0</v>
      </c>
      <c r="AL44" s="13">
        <f t="shared" si="11"/>
        <v>0</v>
      </c>
      <c r="AO44" s="13">
        <f t="shared" si="12"/>
        <v>0</v>
      </c>
      <c r="AR44" s="21">
        <f t="shared" si="13"/>
        <v>0</v>
      </c>
    </row>
    <row r="45" spans="1:44" ht="59.25" customHeight="1">
      <c r="A45" t="s">
        <v>117</v>
      </c>
      <c r="B45" s="9" t="s">
        <v>161</v>
      </c>
      <c r="C45" s="10">
        <v>150000</v>
      </c>
      <c r="E45" s="10">
        <f t="shared" si="0"/>
        <v>150000</v>
      </c>
      <c r="F45" s="10">
        <v>58048</v>
      </c>
      <c r="H45" s="10">
        <f t="shared" si="1"/>
        <v>58048</v>
      </c>
      <c r="K45" s="7">
        <f t="shared" si="2"/>
        <v>0</v>
      </c>
      <c r="N45" s="7">
        <f t="shared" si="3"/>
        <v>0</v>
      </c>
      <c r="O45" s="2">
        <f aca="true" t="shared" si="16" ref="O45:O52">C45</f>
        <v>150000</v>
      </c>
      <c r="Q45" s="13">
        <f t="shared" si="4"/>
        <v>150000</v>
      </c>
      <c r="R45" s="2">
        <f aca="true" t="shared" si="17" ref="R45:R52">F45</f>
        <v>58048</v>
      </c>
      <c r="T45" s="13">
        <f t="shared" si="5"/>
        <v>58048</v>
      </c>
      <c r="W45" s="13">
        <f t="shared" si="6"/>
        <v>0</v>
      </c>
      <c r="Z45" s="13">
        <f t="shared" si="7"/>
        <v>0</v>
      </c>
      <c r="AC45" s="13">
        <f t="shared" si="8"/>
        <v>0</v>
      </c>
      <c r="AF45" s="13">
        <f t="shared" si="9"/>
        <v>0</v>
      </c>
      <c r="AI45" s="13">
        <f t="shared" si="10"/>
        <v>0</v>
      </c>
      <c r="AL45" s="13">
        <f t="shared" si="11"/>
        <v>0</v>
      </c>
      <c r="AO45" s="13">
        <f t="shared" si="12"/>
        <v>0</v>
      </c>
      <c r="AR45" s="21">
        <f t="shared" si="13"/>
        <v>0</v>
      </c>
    </row>
    <row r="46" spans="1:44" ht="58.5" customHeight="1">
      <c r="A46" t="s">
        <v>117</v>
      </c>
      <c r="B46" s="9" t="s">
        <v>162</v>
      </c>
      <c r="C46" s="10">
        <v>15000</v>
      </c>
      <c r="E46" s="10">
        <f t="shared" si="0"/>
        <v>15000</v>
      </c>
      <c r="F46" s="10">
        <v>15000</v>
      </c>
      <c r="H46" s="10">
        <f t="shared" si="1"/>
        <v>15000</v>
      </c>
      <c r="K46" s="7">
        <f t="shared" si="2"/>
        <v>0</v>
      </c>
      <c r="N46" s="7">
        <f t="shared" si="3"/>
        <v>0</v>
      </c>
      <c r="O46" s="2">
        <f t="shared" si="16"/>
        <v>15000</v>
      </c>
      <c r="Q46" s="13">
        <f t="shared" si="4"/>
        <v>15000</v>
      </c>
      <c r="R46" s="2">
        <f t="shared" si="17"/>
        <v>15000</v>
      </c>
      <c r="T46" s="13">
        <f t="shared" si="5"/>
        <v>15000</v>
      </c>
      <c r="W46" s="13">
        <f t="shared" si="6"/>
        <v>0</v>
      </c>
      <c r="Z46" s="13">
        <f t="shared" si="7"/>
        <v>0</v>
      </c>
      <c r="AC46" s="13">
        <f t="shared" si="8"/>
        <v>0</v>
      </c>
      <c r="AF46" s="13">
        <f t="shared" si="9"/>
        <v>0</v>
      </c>
      <c r="AI46" s="13">
        <f t="shared" si="10"/>
        <v>0</v>
      </c>
      <c r="AL46" s="13">
        <f t="shared" si="11"/>
        <v>0</v>
      </c>
      <c r="AO46" s="13">
        <f t="shared" si="12"/>
        <v>0</v>
      </c>
      <c r="AR46" s="21">
        <f t="shared" si="13"/>
        <v>0</v>
      </c>
    </row>
    <row r="47" spans="1:44" ht="55.5" customHeight="1">
      <c r="A47" t="s">
        <v>117</v>
      </c>
      <c r="B47" s="9" t="s">
        <v>163</v>
      </c>
      <c r="C47" s="10">
        <v>83400</v>
      </c>
      <c r="E47" s="10">
        <f t="shared" si="0"/>
        <v>83400</v>
      </c>
      <c r="F47" s="10">
        <v>61200</v>
      </c>
      <c r="H47" s="10">
        <f t="shared" si="1"/>
        <v>61200</v>
      </c>
      <c r="K47" s="7">
        <f t="shared" si="2"/>
        <v>0</v>
      </c>
      <c r="N47" s="7">
        <f t="shared" si="3"/>
        <v>0</v>
      </c>
      <c r="O47" s="2">
        <f t="shared" si="16"/>
        <v>83400</v>
      </c>
      <c r="Q47" s="13">
        <f t="shared" si="4"/>
        <v>83400</v>
      </c>
      <c r="R47" s="2">
        <f t="shared" si="17"/>
        <v>61200</v>
      </c>
      <c r="T47" s="13">
        <f t="shared" si="5"/>
        <v>61200</v>
      </c>
      <c r="W47" s="13">
        <f t="shared" si="6"/>
        <v>0</v>
      </c>
      <c r="Z47" s="13">
        <f t="shared" si="7"/>
        <v>0</v>
      </c>
      <c r="AC47" s="13">
        <f t="shared" si="8"/>
        <v>0</v>
      </c>
      <c r="AF47" s="13">
        <f t="shared" si="9"/>
        <v>0</v>
      </c>
      <c r="AI47" s="13">
        <f t="shared" si="10"/>
        <v>0</v>
      </c>
      <c r="AL47" s="13">
        <f t="shared" si="11"/>
        <v>0</v>
      </c>
      <c r="AO47" s="13">
        <f t="shared" si="12"/>
        <v>0</v>
      </c>
      <c r="AR47" s="21">
        <f t="shared" si="13"/>
        <v>0</v>
      </c>
    </row>
    <row r="48" spans="1:44" ht="55.5" customHeight="1">
      <c r="A48" t="s">
        <v>117</v>
      </c>
      <c r="B48" s="9" t="s">
        <v>164</v>
      </c>
      <c r="C48" s="10">
        <v>30000</v>
      </c>
      <c r="E48" s="10">
        <f t="shared" si="0"/>
        <v>30000</v>
      </c>
      <c r="F48" s="10">
        <v>17697</v>
      </c>
      <c r="H48" s="10">
        <f t="shared" si="1"/>
        <v>17697</v>
      </c>
      <c r="K48" s="7">
        <f t="shared" si="2"/>
        <v>0</v>
      </c>
      <c r="N48" s="7">
        <f t="shared" si="3"/>
        <v>0</v>
      </c>
      <c r="O48" s="2">
        <f t="shared" si="16"/>
        <v>30000</v>
      </c>
      <c r="Q48" s="13">
        <f t="shared" si="4"/>
        <v>30000</v>
      </c>
      <c r="R48" s="2">
        <f t="shared" si="17"/>
        <v>17697</v>
      </c>
      <c r="T48" s="13">
        <f t="shared" si="5"/>
        <v>17697</v>
      </c>
      <c r="W48" s="13">
        <f t="shared" si="6"/>
        <v>0</v>
      </c>
      <c r="Z48" s="13">
        <f t="shared" si="7"/>
        <v>0</v>
      </c>
      <c r="AC48" s="13">
        <f t="shared" si="8"/>
        <v>0</v>
      </c>
      <c r="AF48" s="13">
        <f t="shared" si="9"/>
        <v>0</v>
      </c>
      <c r="AI48" s="13">
        <f t="shared" si="10"/>
        <v>0</v>
      </c>
      <c r="AL48" s="13">
        <f t="shared" si="11"/>
        <v>0</v>
      </c>
      <c r="AO48" s="13">
        <f t="shared" si="12"/>
        <v>0</v>
      </c>
      <c r="AR48" s="21">
        <f t="shared" si="13"/>
        <v>0</v>
      </c>
    </row>
    <row r="49" spans="1:44" ht="60.75" customHeight="1">
      <c r="A49" t="s">
        <v>117</v>
      </c>
      <c r="B49" s="9" t="s">
        <v>165</v>
      </c>
      <c r="C49" s="10">
        <v>42300</v>
      </c>
      <c r="E49" s="10">
        <f t="shared" si="0"/>
        <v>42300</v>
      </c>
      <c r="F49" s="10">
        <v>39665</v>
      </c>
      <c r="H49" s="10">
        <f t="shared" si="1"/>
        <v>39665</v>
      </c>
      <c r="K49" s="7">
        <f t="shared" si="2"/>
        <v>0</v>
      </c>
      <c r="N49" s="7">
        <f t="shared" si="3"/>
        <v>0</v>
      </c>
      <c r="O49" s="2">
        <f t="shared" si="16"/>
        <v>42300</v>
      </c>
      <c r="Q49" s="13">
        <f t="shared" si="4"/>
        <v>42300</v>
      </c>
      <c r="R49" s="2">
        <f t="shared" si="17"/>
        <v>39665</v>
      </c>
      <c r="T49" s="13">
        <f t="shared" si="5"/>
        <v>39665</v>
      </c>
      <c r="W49" s="13">
        <f t="shared" si="6"/>
        <v>0</v>
      </c>
      <c r="Z49" s="13">
        <f t="shared" si="7"/>
        <v>0</v>
      </c>
      <c r="AC49" s="13">
        <f t="shared" si="8"/>
        <v>0</v>
      </c>
      <c r="AF49" s="13">
        <f t="shared" si="9"/>
        <v>0</v>
      </c>
      <c r="AI49" s="13">
        <f t="shared" si="10"/>
        <v>0</v>
      </c>
      <c r="AL49" s="13">
        <f t="shared" si="11"/>
        <v>0</v>
      </c>
      <c r="AO49" s="13">
        <f t="shared" si="12"/>
        <v>0</v>
      </c>
      <c r="AR49" s="21">
        <f t="shared" si="13"/>
        <v>0</v>
      </c>
    </row>
    <row r="50" spans="1:44" ht="48.75" customHeight="1">
      <c r="A50" t="s">
        <v>117</v>
      </c>
      <c r="B50" s="9" t="s">
        <v>166</v>
      </c>
      <c r="C50" s="10">
        <v>50000</v>
      </c>
      <c r="E50" s="10">
        <f t="shared" si="0"/>
        <v>50000</v>
      </c>
      <c r="F50" s="10">
        <v>43337</v>
      </c>
      <c r="H50" s="10">
        <f t="shared" si="1"/>
        <v>43337</v>
      </c>
      <c r="K50" s="7">
        <f t="shared" si="2"/>
        <v>0</v>
      </c>
      <c r="N50" s="7">
        <f t="shared" si="3"/>
        <v>0</v>
      </c>
      <c r="O50" s="2">
        <f t="shared" si="16"/>
        <v>50000</v>
      </c>
      <c r="Q50" s="13">
        <f t="shared" si="4"/>
        <v>50000</v>
      </c>
      <c r="R50" s="2">
        <f t="shared" si="17"/>
        <v>43337</v>
      </c>
      <c r="T50" s="13">
        <f t="shared" si="5"/>
        <v>43337</v>
      </c>
      <c r="W50" s="13">
        <f t="shared" si="6"/>
        <v>0</v>
      </c>
      <c r="Z50" s="13">
        <f t="shared" si="7"/>
        <v>0</v>
      </c>
      <c r="AC50" s="13">
        <f t="shared" si="8"/>
        <v>0</v>
      </c>
      <c r="AF50" s="13">
        <f t="shared" si="9"/>
        <v>0</v>
      </c>
      <c r="AI50" s="13">
        <f t="shared" si="10"/>
        <v>0</v>
      </c>
      <c r="AL50" s="13">
        <f t="shared" si="11"/>
        <v>0</v>
      </c>
      <c r="AO50" s="13">
        <f t="shared" si="12"/>
        <v>0</v>
      </c>
      <c r="AR50" s="21">
        <f t="shared" si="13"/>
        <v>0</v>
      </c>
    </row>
    <row r="51" spans="1:44" ht="60.75" customHeight="1">
      <c r="A51" t="s">
        <v>117</v>
      </c>
      <c r="B51" s="9" t="s">
        <v>167</v>
      </c>
      <c r="C51" s="10">
        <f>155250</f>
        <v>155250</v>
      </c>
      <c r="D51" s="10">
        <v>500000</v>
      </c>
      <c r="E51" s="10">
        <f t="shared" si="0"/>
        <v>655250</v>
      </c>
      <c r="F51" s="10">
        <f>155250</f>
        <v>155250</v>
      </c>
      <c r="G51" s="10">
        <v>500000</v>
      </c>
      <c r="H51" s="10">
        <f t="shared" si="1"/>
        <v>655250</v>
      </c>
      <c r="K51" s="7">
        <f t="shared" si="2"/>
        <v>0</v>
      </c>
      <c r="N51" s="7">
        <f t="shared" si="3"/>
        <v>0</v>
      </c>
      <c r="O51" s="2">
        <f t="shared" si="16"/>
        <v>155250</v>
      </c>
      <c r="P51" s="2">
        <f>D51</f>
        <v>500000</v>
      </c>
      <c r="Q51" s="13">
        <f t="shared" si="4"/>
        <v>655250</v>
      </c>
      <c r="R51" s="2">
        <f t="shared" si="17"/>
        <v>155250</v>
      </c>
      <c r="S51" s="2">
        <f>G51</f>
        <v>500000</v>
      </c>
      <c r="T51" s="13">
        <f t="shared" si="5"/>
        <v>655250</v>
      </c>
      <c r="W51" s="13">
        <f t="shared" si="6"/>
        <v>0</v>
      </c>
      <c r="Z51" s="13">
        <f t="shared" si="7"/>
        <v>0</v>
      </c>
      <c r="AC51" s="13">
        <f t="shared" si="8"/>
        <v>0</v>
      </c>
      <c r="AF51" s="13">
        <f t="shared" si="9"/>
        <v>0</v>
      </c>
      <c r="AI51" s="13">
        <f t="shared" si="10"/>
        <v>0</v>
      </c>
      <c r="AL51" s="13">
        <f t="shared" si="11"/>
        <v>0</v>
      </c>
      <c r="AO51" s="13">
        <f t="shared" si="12"/>
        <v>0</v>
      </c>
      <c r="AR51" s="21">
        <f t="shared" si="13"/>
        <v>0</v>
      </c>
    </row>
    <row r="52" spans="1:44" ht="22.5">
      <c r="A52" t="s">
        <v>117</v>
      </c>
      <c r="B52" s="9" t="s">
        <v>168</v>
      </c>
      <c r="C52" s="10">
        <v>133850</v>
      </c>
      <c r="E52" s="10">
        <f t="shared" si="0"/>
        <v>133850</v>
      </c>
      <c r="F52" s="10">
        <v>133850</v>
      </c>
      <c r="H52" s="10">
        <f t="shared" si="1"/>
        <v>133850</v>
      </c>
      <c r="K52" s="7">
        <f t="shared" si="2"/>
        <v>0</v>
      </c>
      <c r="N52" s="7">
        <f t="shared" si="3"/>
        <v>0</v>
      </c>
      <c r="O52" s="2">
        <f t="shared" si="16"/>
        <v>133850</v>
      </c>
      <c r="Q52" s="13">
        <f t="shared" si="4"/>
        <v>133850</v>
      </c>
      <c r="R52" s="2">
        <f t="shared" si="17"/>
        <v>133850</v>
      </c>
      <c r="T52" s="13">
        <f t="shared" si="5"/>
        <v>133850</v>
      </c>
      <c r="W52" s="13">
        <f t="shared" si="6"/>
        <v>0</v>
      </c>
      <c r="Z52" s="13">
        <f t="shared" si="7"/>
        <v>0</v>
      </c>
      <c r="AC52" s="13">
        <f t="shared" si="8"/>
        <v>0</v>
      </c>
      <c r="AF52" s="13">
        <f t="shared" si="9"/>
        <v>0</v>
      </c>
      <c r="AI52" s="13">
        <f t="shared" si="10"/>
        <v>0</v>
      </c>
      <c r="AL52" s="13">
        <f t="shared" si="11"/>
        <v>0</v>
      </c>
      <c r="AO52" s="13">
        <f t="shared" si="12"/>
        <v>0</v>
      </c>
      <c r="AR52" s="21">
        <f t="shared" si="13"/>
        <v>0</v>
      </c>
    </row>
    <row r="53" spans="1:44" ht="94.5" customHeight="1">
      <c r="A53" t="s">
        <v>121</v>
      </c>
      <c r="B53" s="9" t="s">
        <v>169</v>
      </c>
      <c r="C53" s="10">
        <v>9000</v>
      </c>
      <c r="E53" s="10">
        <f t="shared" si="0"/>
        <v>9000</v>
      </c>
      <c r="H53" s="10">
        <f t="shared" si="1"/>
        <v>0</v>
      </c>
      <c r="I53" s="2">
        <f>C53</f>
        <v>9000</v>
      </c>
      <c r="K53" s="7">
        <f t="shared" si="2"/>
        <v>9000</v>
      </c>
      <c r="N53" s="7">
        <f t="shared" si="3"/>
        <v>0</v>
      </c>
      <c r="Q53" s="13">
        <f t="shared" si="4"/>
        <v>0</v>
      </c>
      <c r="T53" s="13">
        <f t="shared" si="5"/>
        <v>0</v>
      </c>
      <c r="W53" s="13">
        <f t="shared" si="6"/>
        <v>0</v>
      </c>
      <c r="Z53" s="13">
        <f t="shared" si="7"/>
        <v>0</v>
      </c>
      <c r="AC53" s="13">
        <f t="shared" si="8"/>
        <v>0</v>
      </c>
      <c r="AF53" s="13">
        <f t="shared" si="9"/>
        <v>0</v>
      </c>
      <c r="AI53" s="13">
        <f t="shared" si="10"/>
        <v>0</v>
      </c>
      <c r="AL53" s="13">
        <f t="shared" si="11"/>
        <v>0</v>
      </c>
      <c r="AO53" s="13">
        <f t="shared" si="12"/>
        <v>0</v>
      </c>
      <c r="AR53" s="21">
        <f t="shared" si="13"/>
        <v>0</v>
      </c>
    </row>
    <row r="54" spans="1:44" ht="47.25" customHeight="1">
      <c r="A54" t="s">
        <v>121</v>
      </c>
      <c r="B54" s="9" t="s">
        <v>170</v>
      </c>
      <c r="E54" s="10">
        <f t="shared" si="0"/>
        <v>0</v>
      </c>
      <c r="H54" s="10">
        <f t="shared" si="1"/>
        <v>0</v>
      </c>
      <c r="K54" s="7">
        <f t="shared" si="2"/>
        <v>0</v>
      </c>
      <c r="N54" s="7">
        <f t="shared" si="3"/>
        <v>0</v>
      </c>
      <c r="Q54" s="13">
        <f t="shared" si="4"/>
        <v>0</v>
      </c>
      <c r="T54" s="13">
        <f t="shared" si="5"/>
        <v>0</v>
      </c>
      <c r="W54" s="13">
        <f t="shared" si="6"/>
        <v>0</v>
      </c>
      <c r="Z54" s="13">
        <f t="shared" si="7"/>
        <v>0</v>
      </c>
      <c r="AC54" s="13">
        <f t="shared" si="8"/>
        <v>0</v>
      </c>
      <c r="AF54" s="13">
        <f t="shared" si="9"/>
        <v>0</v>
      </c>
      <c r="AI54" s="13">
        <f t="shared" si="10"/>
        <v>0</v>
      </c>
      <c r="AL54" s="13">
        <f t="shared" si="11"/>
        <v>0</v>
      </c>
      <c r="AO54" s="13">
        <f t="shared" si="12"/>
        <v>0</v>
      </c>
      <c r="AR54" s="21">
        <f t="shared" si="13"/>
        <v>0</v>
      </c>
    </row>
    <row r="55" spans="1:44" ht="75.75" customHeight="1">
      <c r="A55" t="s">
        <v>121</v>
      </c>
      <c r="B55" s="9" t="s">
        <v>171</v>
      </c>
      <c r="C55" s="10">
        <v>40000</v>
      </c>
      <c r="E55" s="10">
        <f t="shared" si="0"/>
        <v>40000</v>
      </c>
      <c r="F55" s="10">
        <v>35000</v>
      </c>
      <c r="H55" s="10">
        <f t="shared" si="1"/>
        <v>35000</v>
      </c>
      <c r="K55" s="7">
        <f t="shared" si="2"/>
        <v>0</v>
      </c>
      <c r="N55" s="7">
        <f t="shared" si="3"/>
        <v>0</v>
      </c>
      <c r="O55" s="2">
        <f>C55</f>
        <v>40000</v>
      </c>
      <c r="Q55" s="13">
        <f t="shared" si="4"/>
        <v>40000</v>
      </c>
      <c r="R55" s="2">
        <f>F55</f>
        <v>35000</v>
      </c>
      <c r="T55" s="13">
        <f t="shared" si="5"/>
        <v>35000</v>
      </c>
      <c r="W55" s="13">
        <f t="shared" si="6"/>
        <v>0</v>
      </c>
      <c r="Z55" s="13">
        <f t="shared" si="7"/>
        <v>0</v>
      </c>
      <c r="AC55" s="13">
        <f t="shared" si="8"/>
        <v>0</v>
      </c>
      <c r="AF55" s="13">
        <f t="shared" si="9"/>
        <v>0</v>
      </c>
      <c r="AI55" s="13">
        <f t="shared" si="10"/>
        <v>0</v>
      </c>
      <c r="AL55" s="13">
        <f t="shared" si="11"/>
        <v>0</v>
      </c>
      <c r="AO55" s="13">
        <f t="shared" si="12"/>
        <v>0</v>
      </c>
      <c r="AR55" s="21">
        <f t="shared" si="13"/>
        <v>0</v>
      </c>
    </row>
    <row r="56" spans="1:44" ht="42.75" customHeight="1">
      <c r="A56" t="s">
        <v>121</v>
      </c>
      <c r="B56" s="9" t="s">
        <v>172</v>
      </c>
      <c r="C56" s="10">
        <v>12000</v>
      </c>
      <c r="E56" s="10">
        <f t="shared" si="0"/>
        <v>12000</v>
      </c>
      <c r="F56" s="10">
        <v>11388</v>
      </c>
      <c r="H56" s="10">
        <f t="shared" si="1"/>
        <v>11388</v>
      </c>
      <c r="K56" s="7">
        <f t="shared" si="2"/>
        <v>0</v>
      </c>
      <c r="N56" s="7">
        <f t="shared" si="3"/>
        <v>0</v>
      </c>
      <c r="O56" s="2">
        <f>C56</f>
        <v>12000</v>
      </c>
      <c r="Q56" s="13">
        <f t="shared" si="4"/>
        <v>12000</v>
      </c>
      <c r="R56" s="2">
        <f>F56</f>
        <v>11388</v>
      </c>
      <c r="T56" s="13">
        <f t="shared" si="5"/>
        <v>11388</v>
      </c>
      <c r="W56" s="13">
        <f t="shared" si="6"/>
        <v>0</v>
      </c>
      <c r="Z56" s="13">
        <f t="shared" si="7"/>
        <v>0</v>
      </c>
      <c r="AC56" s="13">
        <f t="shared" si="8"/>
        <v>0</v>
      </c>
      <c r="AF56" s="13">
        <f t="shared" si="9"/>
        <v>0</v>
      </c>
      <c r="AI56" s="13">
        <f t="shared" si="10"/>
        <v>0</v>
      </c>
      <c r="AL56" s="13">
        <f t="shared" si="11"/>
        <v>0</v>
      </c>
      <c r="AO56" s="13">
        <f t="shared" si="12"/>
        <v>0</v>
      </c>
      <c r="AR56" s="21">
        <f t="shared" si="13"/>
        <v>0</v>
      </c>
    </row>
    <row r="57" spans="1:44" ht="44.25" customHeight="1">
      <c r="A57" t="s">
        <v>121</v>
      </c>
      <c r="B57" s="9" t="s">
        <v>173</v>
      </c>
      <c r="C57" s="10">
        <v>12000</v>
      </c>
      <c r="E57" s="10">
        <f t="shared" si="0"/>
        <v>12000</v>
      </c>
      <c r="H57" s="10">
        <f t="shared" si="1"/>
        <v>0</v>
      </c>
      <c r="K57" s="7">
        <f t="shared" si="2"/>
        <v>0</v>
      </c>
      <c r="N57" s="7">
        <f t="shared" si="3"/>
        <v>0</v>
      </c>
      <c r="O57" s="2">
        <f>C57</f>
        <v>12000</v>
      </c>
      <c r="Q57" s="13">
        <f t="shared" si="4"/>
        <v>12000</v>
      </c>
      <c r="T57" s="13">
        <f t="shared" si="5"/>
        <v>0</v>
      </c>
      <c r="W57" s="13">
        <f t="shared" si="6"/>
        <v>0</v>
      </c>
      <c r="Z57" s="13">
        <f t="shared" si="7"/>
        <v>0</v>
      </c>
      <c r="AC57" s="13">
        <f t="shared" si="8"/>
        <v>0</v>
      </c>
      <c r="AF57" s="13">
        <f t="shared" si="9"/>
        <v>0</v>
      </c>
      <c r="AI57" s="13">
        <f t="shared" si="10"/>
        <v>0</v>
      </c>
      <c r="AL57" s="13">
        <f t="shared" si="11"/>
        <v>0</v>
      </c>
      <c r="AO57" s="13">
        <f t="shared" si="12"/>
        <v>0</v>
      </c>
      <c r="AR57" s="21">
        <f t="shared" si="13"/>
        <v>0</v>
      </c>
    </row>
    <row r="58" spans="1:44" ht="64.5" customHeight="1">
      <c r="A58" t="s">
        <v>121</v>
      </c>
      <c r="B58" s="9" t="s">
        <v>174</v>
      </c>
      <c r="C58" s="10">
        <v>2000</v>
      </c>
      <c r="E58" s="10">
        <f t="shared" si="0"/>
        <v>2000</v>
      </c>
      <c r="F58" s="10">
        <v>1740</v>
      </c>
      <c r="H58" s="10">
        <f t="shared" si="1"/>
        <v>1740</v>
      </c>
      <c r="K58" s="7">
        <f t="shared" si="2"/>
        <v>0</v>
      </c>
      <c r="N58" s="7">
        <f t="shared" si="3"/>
        <v>0</v>
      </c>
      <c r="Q58" s="13">
        <f t="shared" si="4"/>
        <v>0</v>
      </c>
      <c r="T58" s="13">
        <f t="shared" si="5"/>
        <v>0</v>
      </c>
      <c r="W58" s="13">
        <f t="shared" si="6"/>
        <v>0</v>
      </c>
      <c r="Z58" s="13">
        <f t="shared" si="7"/>
        <v>0</v>
      </c>
      <c r="AA58" s="2">
        <f>C58</f>
        <v>2000</v>
      </c>
      <c r="AC58" s="13">
        <f t="shared" si="8"/>
        <v>2000</v>
      </c>
      <c r="AD58" s="2">
        <f>F58</f>
        <v>1740</v>
      </c>
      <c r="AF58" s="13">
        <f t="shared" si="9"/>
        <v>1740</v>
      </c>
      <c r="AI58" s="13">
        <f t="shared" si="10"/>
        <v>0</v>
      </c>
      <c r="AL58" s="13">
        <f t="shared" si="11"/>
        <v>0</v>
      </c>
      <c r="AO58" s="13">
        <f t="shared" si="12"/>
        <v>0</v>
      </c>
      <c r="AR58" s="21">
        <f t="shared" si="13"/>
        <v>0</v>
      </c>
    </row>
    <row r="59" spans="1:44" ht="70.5" customHeight="1">
      <c r="A59" t="s">
        <v>121</v>
      </c>
      <c r="B59" s="9" t="s">
        <v>175</v>
      </c>
      <c r="C59" s="10">
        <v>14000</v>
      </c>
      <c r="E59" s="10">
        <f t="shared" si="0"/>
        <v>14000</v>
      </c>
      <c r="F59" s="10">
        <v>10000</v>
      </c>
      <c r="H59" s="10">
        <f t="shared" si="1"/>
        <v>10000</v>
      </c>
      <c r="K59" s="7">
        <f t="shared" si="2"/>
        <v>0</v>
      </c>
      <c r="N59" s="7">
        <f t="shared" si="3"/>
        <v>0</v>
      </c>
      <c r="O59" s="2">
        <f aca="true" t="shared" si="18" ref="O59:O65">C59</f>
        <v>14000</v>
      </c>
      <c r="Q59" s="13">
        <f t="shared" si="4"/>
        <v>14000</v>
      </c>
      <c r="R59" s="2">
        <f aca="true" t="shared" si="19" ref="R59:R65">F59</f>
        <v>10000</v>
      </c>
      <c r="T59" s="13">
        <f t="shared" si="5"/>
        <v>10000</v>
      </c>
      <c r="W59" s="13">
        <f t="shared" si="6"/>
        <v>0</v>
      </c>
      <c r="Z59" s="13">
        <f t="shared" si="7"/>
        <v>0</v>
      </c>
      <c r="AC59" s="13">
        <f t="shared" si="8"/>
        <v>0</v>
      </c>
      <c r="AF59" s="13">
        <f t="shared" si="9"/>
        <v>0</v>
      </c>
      <c r="AI59" s="13">
        <f t="shared" si="10"/>
        <v>0</v>
      </c>
      <c r="AL59" s="13">
        <f t="shared" si="11"/>
        <v>0</v>
      </c>
      <c r="AO59" s="13">
        <f t="shared" si="12"/>
        <v>0</v>
      </c>
      <c r="AR59" s="21">
        <f t="shared" si="13"/>
        <v>0</v>
      </c>
    </row>
    <row r="60" spans="1:44" ht="64.5" customHeight="1">
      <c r="A60" t="s">
        <v>121</v>
      </c>
      <c r="B60" s="9" t="s">
        <v>176</v>
      </c>
      <c r="C60" s="10">
        <v>5500</v>
      </c>
      <c r="E60" s="10">
        <f t="shared" si="0"/>
        <v>5500</v>
      </c>
      <c r="F60" s="10">
        <v>5500</v>
      </c>
      <c r="H60" s="10">
        <f t="shared" si="1"/>
        <v>5500</v>
      </c>
      <c r="K60" s="7">
        <f t="shared" si="2"/>
        <v>0</v>
      </c>
      <c r="N60" s="7">
        <f t="shared" si="3"/>
        <v>0</v>
      </c>
      <c r="O60" s="2">
        <f t="shared" si="18"/>
        <v>5500</v>
      </c>
      <c r="Q60" s="13">
        <f t="shared" si="4"/>
        <v>5500</v>
      </c>
      <c r="R60" s="2">
        <f t="shared" si="19"/>
        <v>5500</v>
      </c>
      <c r="T60" s="13">
        <f t="shared" si="5"/>
        <v>5500</v>
      </c>
      <c r="W60" s="13">
        <f t="shared" si="6"/>
        <v>0</v>
      </c>
      <c r="Z60" s="13">
        <f t="shared" si="7"/>
        <v>0</v>
      </c>
      <c r="AC60" s="13">
        <f t="shared" si="8"/>
        <v>0</v>
      </c>
      <c r="AF60" s="13">
        <f t="shared" si="9"/>
        <v>0</v>
      </c>
      <c r="AI60" s="13">
        <f t="shared" si="10"/>
        <v>0</v>
      </c>
      <c r="AL60" s="13">
        <f t="shared" si="11"/>
        <v>0</v>
      </c>
      <c r="AO60" s="13">
        <f t="shared" si="12"/>
        <v>0</v>
      </c>
      <c r="AR60" s="21">
        <f t="shared" si="13"/>
        <v>0</v>
      </c>
    </row>
    <row r="61" spans="1:44" ht="64.5" customHeight="1">
      <c r="A61" t="s">
        <v>121</v>
      </c>
      <c r="B61" s="9" t="s">
        <v>1266</v>
      </c>
      <c r="C61" s="10">
        <v>11000</v>
      </c>
      <c r="E61" s="10">
        <f t="shared" si="0"/>
        <v>11000</v>
      </c>
      <c r="F61" s="10">
        <v>10000</v>
      </c>
      <c r="H61" s="10">
        <f t="shared" si="1"/>
        <v>10000</v>
      </c>
      <c r="K61" s="7">
        <f t="shared" si="2"/>
        <v>0</v>
      </c>
      <c r="N61" s="7">
        <f t="shared" si="3"/>
        <v>0</v>
      </c>
      <c r="O61" s="2">
        <f t="shared" si="18"/>
        <v>11000</v>
      </c>
      <c r="Q61" s="13">
        <f t="shared" si="4"/>
        <v>11000</v>
      </c>
      <c r="R61" s="2">
        <f t="shared" si="19"/>
        <v>10000</v>
      </c>
      <c r="T61" s="13">
        <f t="shared" si="5"/>
        <v>10000</v>
      </c>
      <c r="W61" s="13">
        <f t="shared" si="6"/>
        <v>0</v>
      </c>
      <c r="Z61" s="13">
        <f t="shared" si="7"/>
        <v>0</v>
      </c>
      <c r="AC61" s="13">
        <f t="shared" si="8"/>
        <v>0</v>
      </c>
      <c r="AF61" s="13">
        <f t="shared" si="9"/>
        <v>0</v>
      </c>
      <c r="AI61" s="13">
        <f t="shared" si="10"/>
        <v>0</v>
      </c>
      <c r="AL61" s="13">
        <f t="shared" si="11"/>
        <v>0</v>
      </c>
      <c r="AO61" s="13">
        <f t="shared" si="12"/>
        <v>0</v>
      </c>
      <c r="AR61" s="21">
        <f t="shared" si="13"/>
        <v>0</v>
      </c>
    </row>
    <row r="62" spans="1:44" ht="52.5" customHeight="1">
      <c r="A62" t="s">
        <v>121</v>
      </c>
      <c r="B62" s="9" t="s">
        <v>1267</v>
      </c>
      <c r="C62" s="10">
        <v>12980</v>
      </c>
      <c r="E62" s="10">
        <f t="shared" si="0"/>
        <v>12980</v>
      </c>
      <c r="F62" s="10">
        <v>10000</v>
      </c>
      <c r="H62" s="10">
        <f t="shared" si="1"/>
        <v>10000</v>
      </c>
      <c r="K62" s="7">
        <f t="shared" si="2"/>
        <v>0</v>
      </c>
      <c r="N62" s="7">
        <f t="shared" si="3"/>
        <v>0</v>
      </c>
      <c r="O62" s="2">
        <f t="shared" si="18"/>
        <v>12980</v>
      </c>
      <c r="Q62" s="13">
        <f t="shared" si="4"/>
        <v>12980</v>
      </c>
      <c r="R62" s="2">
        <f t="shared" si="19"/>
        <v>10000</v>
      </c>
      <c r="T62" s="13">
        <f t="shared" si="5"/>
        <v>10000</v>
      </c>
      <c r="W62" s="13">
        <f t="shared" si="6"/>
        <v>0</v>
      </c>
      <c r="Z62" s="13">
        <f t="shared" si="7"/>
        <v>0</v>
      </c>
      <c r="AC62" s="13">
        <f t="shared" si="8"/>
        <v>0</v>
      </c>
      <c r="AF62" s="13">
        <f t="shared" si="9"/>
        <v>0</v>
      </c>
      <c r="AI62" s="13">
        <f t="shared" si="10"/>
        <v>0</v>
      </c>
      <c r="AL62" s="13">
        <f t="shared" si="11"/>
        <v>0</v>
      </c>
      <c r="AO62" s="13">
        <f t="shared" si="12"/>
        <v>0</v>
      </c>
      <c r="AR62" s="21">
        <f t="shared" si="13"/>
        <v>0</v>
      </c>
    </row>
    <row r="63" spans="1:44" ht="53.25" customHeight="1">
      <c r="A63" t="s">
        <v>121</v>
      </c>
      <c r="B63" s="9" t="s">
        <v>1268</v>
      </c>
      <c r="C63" s="10">
        <v>6899</v>
      </c>
      <c r="E63" s="10">
        <f t="shared" si="0"/>
        <v>6899</v>
      </c>
      <c r="F63" s="10">
        <v>6899</v>
      </c>
      <c r="H63" s="10">
        <f t="shared" si="1"/>
        <v>6899</v>
      </c>
      <c r="K63" s="7">
        <f t="shared" si="2"/>
        <v>0</v>
      </c>
      <c r="N63" s="7">
        <f t="shared" si="3"/>
        <v>0</v>
      </c>
      <c r="O63" s="2">
        <f t="shared" si="18"/>
        <v>6899</v>
      </c>
      <c r="Q63" s="13">
        <f t="shared" si="4"/>
        <v>6899</v>
      </c>
      <c r="R63" s="2">
        <f t="shared" si="19"/>
        <v>6899</v>
      </c>
      <c r="T63" s="13">
        <f t="shared" si="5"/>
        <v>6899</v>
      </c>
      <c r="W63" s="13">
        <f t="shared" si="6"/>
        <v>0</v>
      </c>
      <c r="Z63" s="13">
        <f t="shared" si="7"/>
        <v>0</v>
      </c>
      <c r="AC63" s="13">
        <f t="shared" si="8"/>
        <v>0</v>
      </c>
      <c r="AF63" s="13">
        <f t="shared" si="9"/>
        <v>0</v>
      </c>
      <c r="AI63" s="13">
        <f t="shared" si="10"/>
        <v>0</v>
      </c>
      <c r="AL63" s="13">
        <f t="shared" si="11"/>
        <v>0</v>
      </c>
      <c r="AO63" s="13">
        <f t="shared" si="12"/>
        <v>0</v>
      </c>
      <c r="AR63" s="21">
        <f t="shared" si="13"/>
        <v>0</v>
      </c>
    </row>
    <row r="64" spans="1:44" ht="51.75" customHeight="1">
      <c r="A64" t="s">
        <v>121</v>
      </c>
      <c r="B64" s="9" t="s">
        <v>1269</v>
      </c>
      <c r="C64" s="10">
        <v>6604</v>
      </c>
      <c r="E64" s="10">
        <f t="shared" si="0"/>
        <v>6604</v>
      </c>
      <c r="F64" s="10">
        <v>6604</v>
      </c>
      <c r="H64" s="10">
        <f t="shared" si="1"/>
        <v>6604</v>
      </c>
      <c r="K64" s="7">
        <f t="shared" si="2"/>
        <v>0</v>
      </c>
      <c r="N64" s="7">
        <f t="shared" si="3"/>
        <v>0</v>
      </c>
      <c r="O64" s="2">
        <f t="shared" si="18"/>
        <v>6604</v>
      </c>
      <c r="Q64" s="13">
        <f t="shared" si="4"/>
        <v>6604</v>
      </c>
      <c r="R64" s="2">
        <f t="shared" si="19"/>
        <v>6604</v>
      </c>
      <c r="T64" s="13">
        <f t="shared" si="5"/>
        <v>6604</v>
      </c>
      <c r="W64" s="13">
        <f t="shared" si="6"/>
        <v>0</v>
      </c>
      <c r="Z64" s="13">
        <f t="shared" si="7"/>
        <v>0</v>
      </c>
      <c r="AC64" s="13">
        <f t="shared" si="8"/>
        <v>0</v>
      </c>
      <c r="AF64" s="13">
        <f t="shared" si="9"/>
        <v>0</v>
      </c>
      <c r="AI64" s="13">
        <f t="shared" si="10"/>
        <v>0</v>
      </c>
      <c r="AL64" s="13">
        <f t="shared" si="11"/>
        <v>0</v>
      </c>
      <c r="AO64" s="13">
        <f t="shared" si="12"/>
        <v>0</v>
      </c>
      <c r="AR64" s="21">
        <f t="shared" si="13"/>
        <v>0</v>
      </c>
    </row>
    <row r="65" spans="1:44" ht="78.75" customHeight="1">
      <c r="A65" t="s">
        <v>121</v>
      </c>
      <c r="B65" s="9" t="s">
        <v>1270</v>
      </c>
      <c r="C65" s="10">
        <v>490</v>
      </c>
      <c r="E65" s="10">
        <f t="shared" si="0"/>
        <v>490</v>
      </c>
      <c r="F65" s="10">
        <v>490</v>
      </c>
      <c r="H65" s="10">
        <f t="shared" si="1"/>
        <v>490</v>
      </c>
      <c r="K65" s="7">
        <f t="shared" si="2"/>
        <v>0</v>
      </c>
      <c r="N65" s="7">
        <f t="shared" si="3"/>
        <v>0</v>
      </c>
      <c r="O65" s="2">
        <f t="shared" si="18"/>
        <v>490</v>
      </c>
      <c r="Q65" s="13">
        <f t="shared" si="4"/>
        <v>490</v>
      </c>
      <c r="R65" s="2">
        <f t="shared" si="19"/>
        <v>490</v>
      </c>
      <c r="T65" s="13">
        <f t="shared" si="5"/>
        <v>490</v>
      </c>
      <c r="W65" s="13">
        <f t="shared" si="6"/>
        <v>0</v>
      </c>
      <c r="Z65" s="13">
        <f t="shared" si="7"/>
        <v>0</v>
      </c>
      <c r="AC65" s="13">
        <f t="shared" si="8"/>
        <v>0</v>
      </c>
      <c r="AF65" s="13">
        <f t="shared" si="9"/>
        <v>0</v>
      </c>
      <c r="AI65" s="13">
        <f t="shared" si="10"/>
        <v>0</v>
      </c>
      <c r="AL65" s="13">
        <f t="shared" si="11"/>
        <v>0</v>
      </c>
      <c r="AO65" s="13">
        <f t="shared" si="12"/>
        <v>0</v>
      </c>
      <c r="AR65" s="21">
        <f t="shared" si="13"/>
        <v>0</v>
      </c>
    </row>
    <row r="66" spans="1:44" ht="49.5" customHeight="1">
      <c r="A66" t="s">
        <v>121</v>
      </c>
      <c r="B66" s="9" t="s">
        <v>1271</v>
      </c>
      <c r="D66" s="10">
        <v>800000</v>
      </c>
      <c r="E66" s="10">
        <f t="shared" si="0"/>
        <v>800000</v>
      </c>
      <c r="G66" s="10">
        <v>688767.9</v>
      </c>
      <c r="H66" s="10">
        <f t="shared" si="1"/>
        <v>688767.9</v>
      </c>
      <c r="K66" s="7">
        <f t="shared" si="2"/>
        <v>0</v>
      </c>
      <c r="N66" s="7">
        <f t="shared" si="3"/>
        <v>0</v>
      </c>
      <c r="Q66" s="13">
        <f t="shared" si="4"/>
        <v>0</v>
      </c>
      <c r="T66" s="13">
        <f t="shared" si="5"/>
        <v>0</v>
      </c>
      <c r="W66" s="13">
        <f t="shared" si="6"/>
        <v>0</v>
      </c>
      <c r="Z66" s="13">
        <f t="shared" si="7"/>
        <v>0</v>
      </c>
      <c r="AB66" s="2">
        <f>D66</f>
        <v>800000</v>
      </c>
      <c r="AC66" s="13">
        <f t="shared" si="8"/>
        <v>800000</v>
      </c>
      <c r="AE66" s="2">
        <f>G66</f>
        <v>688767.9</v>
      </c>
      <c r="AF66" s="13">
        <f t="shared" si="9"/>
        <v>688767.9</v>
      </c>
      <c r="AI66" s="13">
        <f t="shared" si="10"/>
        <v>0</v>
      </c>
      <c r="AL66" s="13">
        <f t="shared" si="11"/>
        <v>0</v>
      </c>
      <c r="AO66" s="13">
        <f t="shared" si="12"/>
        <v>0</v>
      </c>
      <c r="AR66" s="21">
        <f t="shared" si="13"/>
        <v>0</v>
      </c>
    </row>
    <row r="67" spans="2:44" ht="49.5" customHeight="1">
      <c r="B67" s="9" t="s">
        <v>1272</v>
      </c>
      <c r="C67" s="10">
        <v>40000</v>
      </c>
      <c r="E67" s="10">
        <f t="shared" si="0"/>
        <v>40000</v>
      </c>
      <c r="F67" s="10">
        <v>35000</v>
      </c>
      <c r="H67" s="10">
        <f t="shared" si="1"/>
        <v>35000</v>
      </c>
      <c r="K67" s="7">
        <f t="shared" si="2"/>
        <v>0</v>
      </c>
      <c r="N67" s="7">
        <f t="shared" si="3"/>
        <v>0</v>
      </c>
      <c r="O67" s="2">
        <f>C67</f>
        <v>40000</v>
      </c>
      <c r="Q67" s="13">
        <f t="shared" si="4"/>
        <v>40000</v>
      </c>
      <c r="R67" s="2">
        <f>F67</f>
        <v>35000</v>
      </c>
      <c r="T67" s="13">
        <f t="shared" si="5"/>
        <v>35000</v>
      </c>
      <c r="W67" s="13">
        <f t="shared" si="6"/>
        <v>0</v>
      </c>
      <c r="Z67" s="13">
        <f t="shared" si="7"/>
        <v>0</v>
      </c>
      <c r="AC67" s="13">
        <f t="shared" si="8"/>
        <v>0</v>
      </c>
      <c r="AF67" s="13">
        <f t="shared" si="9"/>
        <v>0</v>
      </c>
      <c r="AI67" s="13">
        <f t="shared" si="10"/>
        <v>0</v>
      </c>
      <c r="AL67" s="13">
        <f t="shared" si="11"/>
        <v>0</v>
      </c>
      <c r="AO67" s="13">
        <f t="shared" si="12"/>
        <v>0</v>
      </c>
      <c r="AR67" s="21">
        <f t="shared" si="13"/>
        <v>0</v>
      </c>
    </row>
    <row r="68" spans="1:44" ht="69" customHeight="1">
      <c r="A68" t="s">
        <v>117</v>
      </c>
      <c r="B68" s="9" t="s">
        <v>1273</v>
      </c>
      <c r="E68" s="10">
        <f t="shared" si="0"/>
        <v>0</v>
      </c>
      <c r="H68" s="10">
        <f t="shared" si="1"/>
        <v>0</v>
      </c>
      <c r="K68" s="7">
        <f t="shared" si="2"/>
        <v>0</v>
      </c>
      <c r="N68" s="7">
        <f t="shared" si="3"/>
        <v>0</v>
      </c>
      <c r="Q68" s="13">
        <f t="shared" si="4"/>
        <v>0</v>
      </c>
      <c r="T68" s="13">
        <f t="shared" si="5"/>
        <v>0</v>
      </c>
      <c r="W68" s="13">
        <f t="shared" si="6"/>
        <v>0</v>
      </c>
      <c r="Z68" s="13">
        <f t="shared" si="7"/>
        <v>0</v>
      </c>
      <c r="AC68" s="13">
        <f t="shared" si="8"/>
        <v>0</v>
      </c>
      <c r="AF68" s="13">
        <f t="shared" si="9"/>
        <v>0</v>
      </c>
      <c r="AI68" s="13">
        <f t="shared" si="10"/>
        <v>0</v>
      </c>
      <c r="AL68" s="13">
        <f t="shared" si="11"/>
        <v>0</v>
      </c>
      <c r="AO68" s="13">
        <f t="shared" si="12"/>
        <v>0</v>
      </c>
      <c r="AR68" s="21">
        <f t="shared" si="13"/>
        <v>0</v>
      </c>
    </row>
    <row r="69" spans="1:44" ht="61.5" customHeight="1">
      <c r="A69" t="s">
        <v>117</v>
      </c>
      <c r="B69" s="9" t="s">
        <v>203</v>
      </c>
      <c r="E69" s="10">
        <f t="shared" si="0"/>
        <v>0</v>
      </c>
      <c r="H69" s="10">
        <f t="shared" si="1"/>
        <v>0</v>
      </c>
      <c r="K69" s="7">
        <f t="shared" si="2"/>
        <v>0</v>
      </c>
      <c r="N69" s="7">
        <f t="shared" si="3"/>
        <v>0</v>
      </c>
      <c r="Q69" s="13">
        <f t="shared" si="4"/>
        <v>0</v>
      </c>
      <c r="T69" s="13">
        <f t="shared" si="5"/>
        <v>0</v>
      </c>
      <c r="W69" s="13">
        <f t="shared" si="6"/>
        <v>0</v>
      </c>
      <c r="Z69" s="13">
        <f t="shared" si="7"/>
        <v>0</v>
      </c>
      <c r="AC69" s="13">
        <f t="shared" si="8"/>
        <v>0</v>
      </c>
      <c r="AF69" s="13">
        <f t="shared" si="9"/>
        <v>0</v>
      </c>
      <c r="AI69" s="13">
        <f t="shared" si="10"/>
        <v>0</v>
      </c>
      <c r="AL69" s="13">
        <f t="shared" si="11"/>
        <v>0</v>
      </c>
      <c r="AO69" s="13">
        <f t="shared" si="12"/>
        <v>0</v>
      </c>
      <c r="AR69" s="21">
        <f t="shared" si="13"/>
        <v>0</v>
      </c>
    </row>
    <row r="70" spans="1:44" ht="54.75" customHeight="1">
      <c r="A70" t="s">
        <v>117</v>
      </c>
      <c r="B70" s="9" t="s">
        <v>204</v>
      </c>
      <c r="E70" s="10">
        <f aca="true" t="shared" si="20" ref="E70:E133">SUM(C70:D70)</f>
        <v>0</v>
      </c>
      <c r="H70" s="10">
        <f aca="true" t="shared" si="21" ref="H70:H133">SUM(F70:G70)</f>
        <v>0</v>
      </c>
      <c r="K70" s="7">
        <f aca="true" t="shared" si="22" ref="K70:K133">SUM(I70:J70)</f>
        <v>0</v>
      </c>
      <c r="N70" s="7">
        <f aca="true" t="shared" si="23" ref="N70:N133">SUM(L70:M70)</f>
        <v>0</v>
      </c>
      <c r="Q70" s="13">
        <f aca="true" t="shared" si="24" ref="Q70:Q133">SUM(O70:P70)</f>
        <v>0</v>
      </c>
      <c r="T70" s="13">
        <f aca="true" t="shared" si="25" ref="T70:T133">SUM(R70:S70)</f>
        <v>0</v>
      </c>
      <c r="W70" s="13">
        <f aca="true" t="shared" si="26" ref="W70:W133">SUM(U70:V70)</f>
        <v>0</v>
      </c>
      <c r="Z70" s="13">
        <f aca="true" t="shared" si="27" ref="Z70:Z133">SUM(X70:Y70)</f>
        <v>0</v>
      </c>
      <c r="AC70" s="13">
        <f aca="true" t="shared" si="28" ref="AC70:AC133">SUM(AA70:AB70)</f>
        <v>0</v>
      </c>
      <c r="AF70" s="13">
        <f aca="true" t="shared" si="29" ref="AF70:AF133">SUM(AD70:AE70)</f>
        <v>0</v>
      </c>
      <c r="AI70" s="13">
        <f aca="true" t="shared" si="30" ref="AI70:AI133">SUM(AG70:AH70)</f>
        <v>0</v>
      </c>
      <c r="AL70" s="13">
        <f aca="true" t="shared" si="31" ref="AL70:AL133">SUM(AJ70:AK70)</f>
        <v>0</v>
      </c>
      <c r="AO70" s="13">
        <f aca="true" t="shared" si="32" ref="AO70:AO133">SUM(AM70:AN70)</f>
        <v>0</v>
      </c>
      <c r="AR70" s="21">
        <f aca="true" t="shared" si="33" ref="AR70:AR133">SUM(AP70:AQ70)</f>
        <v>0</v>
      </c>
    </row>
    <row r="71" spans="1:44" ht="58.5" customHeight="1">
      <c r="A71" t="s">
        <v>117</v>
      </c>
      <c r="B71" s="9" t="s">
        <v>205</v>
      </c>
      <c r="E71" s="10">
        <f t="shared" si="20"/>
        <v>0</v>
      </c>
      <c r="H71" s="10">
        <f t="shared" si="21"/>
        <v>0</v>
      </c>
      <c r="K71" s="7">
        <f t="shared" si="22"/>
        <v>0</v>
      </c>
      <c r="N71" s="7">
        <f t="shared" si="23"/>
        <v>0</v>
      </c>
      <c r="Q71" s="13">
        <f t="shared" si="24"/>
        <v>0</v>
      </c>
      <c r="T71" s="13">
        <f t="shared" si="25"/>
        <v>0</v>
      </c>
      <c r="W71" s="13">
        <f t="shared" si="26"/>
        <v>0</v>
      </c>
      <c r="Z71" s="13">
        <f t="shared" si="27"/>
        <v>0</v>
      </c>
      <c r="AC71" s="13">
        <f t="shared" si="28"/>
        <v>0</v>
      </c>
      <c r="AF71" s="13">
        <f t="shared" si="29"/>
        <v>0</v>
      </c>
      <c r="AI71" s="13">
        <f t="shared" si="30"/>
        <v>0</v>
      </c>
      <c r="AL71" s="13">
        <f t="shared" si="31"/>
        <v>0</v>
      </c>
      <c r="AO71" s="13">
        <f t="shared" si="32"/>
        <v>0</v>
      </c>
      <c r="AR71" s="21">
        <f t="shared" si="33"/>
        <v>0</v>
      </c>
    </row>
    <row r="72" spans="1:44" ht="66.75" customHeight="1">
      <c r="A72" t="s">
        <v>117</v>
      </c>
      <c r="B72" s="9" t="s">
        <v>206</v>
      </c>
      <c r="E72" s="10">
        <f t="shared" si="20"/>
        <v>0</v>
      </c>
      <c r="H72" s="10">
        <f t="shared" si="21"/>
        <v>0</v>
      </c>
      <c r="K72" s="7">
        <f t="shared" si="22"/>
        <v>0</v>
      </c>
      <c r="N72" s="7">
        <f t="shared" si="23"/>
        <v>0</v>
      </c>
      <c r="Q72" s="13">
        <f t="shared" si="24"/>
        <v>0</v>
      </c>
      <c r="T72" s="13">
        <f t="shared" si="25"/>
        <v>0</v>
      </c>
      <c r="W72" s="13">
        <f t="shared" si="26"/>
        <v>0</v>
      </c>
      <c r="Z72" s="13">
        <f t="shared" si="27"/>
        <v>0</v>
      </c>
      <c r="AC72" s="13">
        <f t="shared" si="28"/>
        <v>0</v>
      </c>
      <c r="AF72" s="13">
        <f t="shared" si="29"/>
        <v>0</v>
      </c>
      <c r="AI72" s="13">
        <f t="shared" si="30"/>
        <v>0</v>
      </c>
      <c r="AL72" s="13">
        <f t="shared" si="31"/>
        <v>0</v>
      </c>
      <c r="AO72" s="13">
        <f t="shared" si="32"/>
        <v>0</v>
      </c>
      <c r="AR72" s="21">
        <f t="shared" si="33"/>
        <v>0</v>
      </c>
    </row>
    <row r="73" spans="1:44" ht="61.5" customHeight="1">
      <c r="A73" t="s">
        <v>117</v>
      </c>
      <c r="B73" s="9" t="s">
        <v>206</v>
      </c>
      <c r="E73" s="10">
        <f t="shared" si="20"/>
        <v>0</v>
      </c>
      <c r="H73" s="10">
        <f t="shared" si="21"/>
        <v>0</v>
      </c>
      <c r="K73" s="7">
        <f t="shared" si="22"/>
        <v>0</v>
      </c>
      <c r="N73" s="7">
        <f t="shared" si="23"/>
        <v>0</v>
      </c>
      <c r="Q73" s="13">
        <f t="shared" si="24"/>
        <v>0</v>
      </c>
      <c r="T73" s="13">
        <f t="shared" si="25"/>
        <v>0</v>
      </c>
      <c r="W73" s="13">
        <f t="shared" si="26"/>
        <v>0</v>
      </c>
      <c r="Z73" s="13">
        <f t="shared" si="27"/>
        <v>0</v>
      </c>
      <c r="AC73" s="13">
        <f t="shared" si="28"/>
        <v>0</v>
      </c>
      <c r="AF73" s="13">
        <f t="shared" si="29"/>
        <v>0</v>
      </c>
      <c r="AI73" s="13">
        <f t="shared" si="30"/>
        <v>0</v>
      </c>
      <c r="AL73" s="13">
        <f t="shared" si="31"/>
        <v>0</v>
      </c>
      <c r="AO73" s="13">
        <f t="shared" si="32"/>
        <v>0</v>
      </c>
      <c r="AR73" s="21">
        <f t="shared" si="33"/>
        <v>0</v>
      </c>
    </row>
    <row r="74" spans="2:44" ht="66.75" customHeight="1">
      <c r="B74" s="9" t="s">
        <v>207</v>
      </c>
      <c r="C74" s="10">
        <v>18700</v>
      </c>
      <c r="E74" s="10">
        <f t="shared" si="20"/>
        <v>18700</v>
      </c>
      <c r="F74" s="10">
        <v>18700</v>
      </c>
      <c r="H74" s="10">
        <f t="shared" si="21"/>
        <v>18700</v>
      </c>
      <c r="K74" s="7">
        <f t="shared" si="22"/>
        <v>0</v>
      </c>
      <c r="N74" s="7">
        <f t="shared" si="23"/>
        <v>0</v>
      </c>
      <c r="O74" s="2">
        <f>C74</f>
        <v>18700</v>
      </c>
      <c r="Q74" s="13">
        <f t="shared" si="24"/>
        <v>18700</v>
      </c>
      <c r="R74" s="2">
        <f>F74</f>
        <v>18700</v>
      </c>
      <c r="T74" s="13">
        <f t="shared" si="25"/>
        <v>18700</v>
      </c>
      <c r="W74" s="13">
        <f t="shared" si="26"/>
        <v>0</v>
      </c>
      <c r="Z74" s="13">
        <f t="shared" si="27"/>
        <v>0</v>
      </c>
      <c r="AC74" s="13">
        <f t="shared" si="28"/>
        <v>0</v>
      </c>
      <c r="AF74" s="13">
        <f t="shared" si="29"/>
        <v>0</v>
      </c>
      <c r="AI74" s="13">
        <f t="shared" si="30"/>
        <v>0</v>
      </c>
      <c r="AL74" s="13">
        <f t="shared" si="31"/>
        <v>0</v>
      </c>
      <c r="AO74" s="13">
        <f t="shared" si="32"/>
        <v>0</v>
      </c>
      <c r="AR74" s="21">
        <f t="shared" si="33"/>
        <v>0</v>
      </c>
    </row>
    <row r="75" spans="1:44" ht="51" customHeight="1">
      <c r="A75" t="s">
        <v>121</v>
      </c>
      <c r="B75" s="9" t="s">
        <v>208</v>
      </c>
      <c r="C75" s="10">
        <v>8000</v>
      </c>
      <c r="E75" s="10">
        <f t="shared" si="20"/>
        <v>8000</v>
      </c>
      <c r="H75" s="10">
        <f t="shared" si="21"/>
        <v>0</v>
      </c>
      <c r="K75" s="7">
        <f t="shared" si="22"/>
        <v>0</v>
      </c>
      <c r="N75" s="7">
        <f t="shared" si="23"/>
        <v>0</v>
      </c>
      <c r="O75" s="2">
        <f>C75</f>
        <v>8000</v>
      </c>
      <c r="Q75" s="13">
        <f t="shared" si="24"/>
        <v>8000</v>
      </c>
      <c r="T75" s="13">
        <f t="shared" si="25"/>
        <v>0</v>
      </c>
      <c r="W75" s="13">
        <f t="shared" si="26"/>
        <v>0</v>
      </c>
      <c r="Z75" s="13">
        <f t="shared" si="27"/>
        <v>0</v>
      </c>
      <c r="AC75" s="13">
        <f t="shared" si="28"/>
        <v>0</v>
      </c>
      <c r="AF75" s="13">
        <f t="shared" si="29"/>
        <v>0</v>
      </c>
      <c r="AI75" s="13">
        <f t="shared" si="30"/>
        <v>0</v>
      </c>
      <c r="AL75" s="13">
        <f t="shared" si="31"/>
        <v>0</v>
      </c>
      <c r="AO75" s="13">
        <f t="shared" si="32"/>
        <v>0</v>
      </c>
      <c r="AR75" s="21">
        <f t="shared" si="33"/>
        <v>0</v>
      </c>
    </row>
    <row r="76" spans="1:44" ht="37.5" customHeight="1">
      <c r="A76" t="s">
        <v>121</v>
      </c>
      <c r="B76" s="9" t="s">
        <v>209</v>
      </c>
      <c r="D76" s="10">
        <v>20000</v>
      </c>
      <c r="E76" s="10">
        <f t="shared" si="20"/>
        <v>20000</v>
      </c>
      <c r="G76" s="10">
        <v>20000</v>
      </c>
      <c r="H76" s="10">
        <f t="shared" si="21"/>
        <v>20000</v>
      </c>
      <c r="K76" s="7">
        <f t="shared" si="22"/>
        <v>0</v>
      </c>
      <c r="N76" s="7">
        <f t="shared" si="23"/>
        <v>0</v>
      </c>
      <c r="P76" s="2">
        <f>D76</f>
        <v>20000</v>
      </c>
      <c r="Q76" s="13">
        <f t="shared" si="24"/>
        <v>20000</v>
      </c>
      <c r="S76" s="2">
        <f>G76</f>
        <v>20000</v>
      </c>
      <c r="T76" s="13">
        <f t="shared" si="25"/>
        <v>20000</v>
      </c>
      <c r="W76" s="13">
        <f t="shared" si="26"/>
        <v>0</v>
      </c>
      <c r="Z76" s="13">
        <f t="shared" si="27"/>
        <v>0</v>
      </c>
      <c r="AC76" s="13">
        <f t="shared" si="28"/>
        <v>0</v>
      </c>
      <c r="AF76" s="13">
        <f t="shared" si="29"/>
        <v>0</v>
      </c>
      <c r="AI76" s="13">
        <f t="shared" si="30"/>
        <v>0</v>
      </c>
      <c r="AL76" s="13">
        <f t="shared" si="31"/>
        <v>0</v>
      </c>
      <c r="AO76" s="13">
        <f t="shared" si="32"/>
        <v>0</v>
      </c>
      <c r="AR76" s="21">
        <f t="shared" si="33"/>
        <v>0</v>
      </c>
    </row>
    <row r="77" spans="1:44" ht="41.25" customHeight="1">
      <c r="A77" t="s">
        <v>121</v>
      </c>
      <c r="B77" s="9" t="s">
        <v>210</v>
      </c>
      <c r="D77" s="10">
        <v>20000</v>
      </c>
      <c r="E77" s="10">
        <f t="shared" si="20"/>
        <v>20000</v>
      </c>
      <c r="G77" s="10">
        <v>20000</v>
      </c>
      <c r="H77" s="10">
        <f t="shared" si="21"/>
        <v>20000</v>
      </c>
      <c r="K77" s="7">
        <f t="shared" si="22"/>
        <v>0</v>
      </c>
      <c r="N77" s="7">
        <f t="shared" si="23"/>
        <v>0</v>
      </c>
      <c r="P77" s="2">
        <f>D77</f>
        <v>20000</v>
      </c>
      <c r="Q77" s="13">
        <f t="shared" si="24"/>
        <v>20000</v>
      </c>
      <c r="S77" s="2">
        <f>G77</f>
        <v>20000</v>
      </c>
      <c r="T77" s="13">
        <f t="shared" si="25"/>
        <v>20000</v>
      </c>
      <c r="W77" s="13">
        <f t="shared" si="26"/>
        <v>0</v>
      </c>
      <c r="Z77" s="13">
        <f t="shared" si="27"/>
        <v>0</v>
      </c>
      <c r="AC77" s="13">
        <f t="shared" si="28"/>
        <v>0</v>
      </c>
      <c r="AF77" s="13">
        <f t="shared" si="29"/>
        <v>0</v>
      </c>
      <c r="AI77" s="13">
        <f t="shared" si="30"/>
        <v>0</v>
      </c>
      <c r="AL77" s="13">
        <f t="shared" si="31"/>
        <v>0</v>
      </c>
      <c r="AO77" s="13">
        <f t="shared" si="32"/>
        <v>0</v>
      </c>
      <c r="AR77" s="21">
        <f t="shared" si="33"/>
        <v>0</v>
      </c>
    </row>
    <row r="78" spans="1:44" ht="45.75" customHeight="1">
      <c r="A78" t="s">
        <v>121</v>
      </c>
      <c r="B78" s="9" t="s">
        <v>211</v>
      </c>
      <c r="D78" s="10">
        <v>40000</v>
      </c>
      <c r="E78" s="10">
        <f t="shared" si="20"/>
        <v>40000</v>
      </c>
      <c r="G78" s="10">
        <v>40000</v>
      </c>
      <c r="H78" s="10">
        <f t="shared" si="21"/>
        <v>40000</v>
      </c>
      <c r="K78" s="7">
        <f t="shared" si="22"/>
        <v>0</v>
      </c>
      <c r="N78" s="7">
        <f t="shared" si="23"/>
        <v>0</v>
      </c>
      <c r="P78" s="2">
        <f>D78</f>
        <v>40000</v>
      </c>
      <c r="Q78" s="13">
        <f t="shared" si="24"/>
        <v>40000</v>
      </c>
      <c r="S78" s="2">
        <f>G78</f>
        <v>40000</v>
      </c>
      <c r="T78" s="13">
        <f t="shared" si="25"/>
        <v>40000</v>
      </c>
      <c r="W78" s="13">
        <f t="shared" si="26"/>
        <v>0</v>
      </c>
      <c r="Z78" s="13">
        <f t="shared" si="27"/>
        <v>0</v>
      </c>
      <c r="AC78" s="13">
        <f t="shared" si="28"/>
        <v>0</v>
      </c>
      <c r="AF78" s="13">
        <f t="shared" si="29"/>
        <v>0</v>
      </c>
      <c r="AI78" s="13">
        <f t="shared" si="30"/>
        <v>0</v>
      </c>
      <c r="AL78" s="13">
        <f t="shared" si="31"/>
        <v>0</v>
      </c>
      <c r="AO78" s="13">
        <f t="shared" si="32"/>
        <v>0</v>
      </c>
      <c r="AR78" s="21">
        <f t="shared" si="33"/>
        <v>0</v>
      </c>
    </row>
    <row r="79" spans="1:44" ht="45.75" customHeight="1">
      <c r="A79" t="s">
        <v>121</v>
      </c>
      <c r="B79" s="9" t="s">
        <v>212</v>
      </c>
      <c r="C79" s="10">
        <v>17145</v>
      </c>
      <c r="E79" s="10">
        <f t="shared" si="20"/>
        <v>17145</v>
      </c>
      <c r="F79" s="10">
        <v>17145</v>
      </c>
      <c r="H79" s="10">
        <f t="shared" si="21"/>
        <v>17145</v>
      </c>
      <c r="K79" s="7">
        <f t="shared" si="22"/>
        <v>0</v>
      </c>
      <c r="N79" s="7">
        <f t="shared" si="23"/>
        <v>0</v>
      </c>
      <c r="O79" s="2">
        <f>C79</f>
        <v>17145</v>
      </c>
      <c r="Q79" s="13">
        <f t="shared" si="24"/>
        <v>17145</v>
      </c>
      <c r="R79" s="2">
        <f>F79</f>
        <v>17145</v>
      </c>
      <c r="T79" s="13">
        <f t="shared" si="25"/>
        <v>17145</v>
      </c>
      <c r="W79" s="13">
        <f t="shared" si="26"/>
        <v>0</v>
      </c>
      <c r="Z79" s="13">
        <f t="shared" si="27"/>
        <v>0</v>
      </c>
      <c r="AC79" s="13">
        <f t="shared" si="28"/>
        <v>0</v>
      </c>
      <c r="AF79" s="13">
        <f t="shared" si="29"/>
        <v>0</v>
      </c>
      <c r="AI79" s="13">
        <f t="shared" si="30"/>
        <v>0</v>
      </c>
      <c r="AL79" s="13">
        <f t="shared" si="31"/>
        <v>0</v>
      </c>
      <c r="AO79" s="13">
        <f t="shared" si="32"/>
        <v>0</v>
      </c>
      <c r="AR79" s="21">
        <f t="shared" si="33"/>
        <v>0</v>
      </c>
    </row>
    <row r="80" spans="1:44" ht="28.5">
      <c r="A80" t="s">
        <v>121</v>
      </c>
      <c r="B80" s="9" t="s">
        <v>213</v>
      </c>
      <c r="C80" s="10">
        <v>5060</v>
      </c>
      <c r="E80" s="10">
        <f t="shared" si="20"/>
        <v>5060</v>
      </c>
      <c r="F80" s="10">
        <v>5060</v>
      </c>
      <c r="H80" s="10">
        <f t="shared" si="21"/>
        <v>5060</v>
      </c>
      <c r="K80" s="7">
        <f t="shared" si="22"/>
        <v>0</v>
      </c>
      <c r="N80" s="7">
        <f t="shared" si="23"/>
        <v>0</v>
      </c>
      <c r="O80" s="2">
        <f>C80</f>
        <v>5060</v>
      </c>
      <c r="Q80" s="13">
        <f t="shared" si="24"/>
        <v>5060</v>
      </c>
      <c r="R80" s="2">
        <f>F80</f>
        <v>5060</v>
      </c>
      <c r="T80" s="13">
        <f t="shared" si="25"/>
        <v>5060</v>
      </c>
      <c r="W80" s="13">
        <f t="shared" si="26"/>
        <v>0</v>
      </c>
      <c r="Z80" s="13">
        <f t="shared" si="27"/>
        <v>0</v>
      </c>
      <c r="AC80" s="13">
        <f t="shared" si="28"/>
        <v>0</v>
      </c>
      <c r="AF80" s="13">
        <f t="shared" si="29"/>
        <v>0</v>
      </c>
      <c r="AI80" s="13">
        <f t="shared" si="30"/>
        <v>0</v>
      </c>
      <c r="AL80" s="13">
        <f t="shared" si="31"/>
        <v>0</v>
      </c>
      <c r="AO80" s="13">
        <f t="shared" si="32"/>
        <v>0</v>
      </c>
      <c r="AR80" s="21">
        <f t="shared" si="33"/>
        <v>0</v>
      </c>
    </row>
    <row r="81" spans="1:44" ht="42.75" customHeight="1">
      <c r="A81" t="s">
        <v>121</v>
      </c>
      <c r="B81" s="9" t="s">
        <v>214</v>
      </c>
      <c r="C81" s="10">
        <v>5460</v>
      </c>
      <c r="E81" s="10">
        <f t="shared" si="20"/>
        <v>5460</v>
      </c>
      <c r="F81" s="10">
        <v>5460</v>
      </c>
      <c r="H81" s="10">
        <f t="shared" si="21"/>
        <v>5460</v>
      </c>
      <c r="K81" s="7">
        <f t="shared" si="22"/>
        <v>0</v>
      </c>
      <c r="N81" s="7">
        <f t="shared" si="23"/>
        <v>0</v>
      </c>
      <c r="O81" s="2">
        <f>C81</f>
        <v>5460</v>
      </c>
      <c r="Q81" s="13">
        <f t="shared" si="24"/>
        <v>5460</v>
      </c>
      <c r="R81" s="2">
        <f>F81</f>
        <v>5460</v>
      </c>
      <c r="T81" s="13">
        <f t="shared" si="25"/>
        <v>5460</v>
      </c>
      <c r="W81" s="13">
        <f t="shared" si="26"/>
        <v>0</v>
      </c>
      <c r="Z81" s="13">
        <f t="shared" si="27"/>
        <v>0</v>
      </c>
      <c r="AC81" s="13">
        <f t="shared" si="28"/>
        <v>0</v>
      </c>
      <c r="AF81" s="13">
        <f t="shared" si="29"/>
        <v>0</v>
      </c>
      <c r="AI81" s="13">
        <f t="shared" si="30"/>
        <v>0</v>
      </c>
      <c r="AL81" s="13">
        <f t="shared" si="31"/>
        <v>0</v>
      </c>
      <c r="AO81" s="13">
        <f t="shared" si="32"/>
        <v>0</v>
      </c>
      <c r="AR81" s="21">
        <f t="shared" si="33"/>
        <v>0</v>
      </c>
    </row>
    <row r="82" spans="1:44" ht="88.5" customHeight="1">
      <c r="A82" t="s">
        <v>117</v>
      </c>
      <c r="B82" s="9" t="s">
        <v>215</v>
      </c>
      <c r="E82" s="10">
        <f t="shared" si="20"/>
        <v>0</v>
      </c>
      <c r="H82" s="10">
        <f t="shared" si="21"/>
        <v>0</v>
      </c>
      <c r="K82" s="7">
        <f t="shared" si="22"/>
        <v>0</v>
      </c>
      <c r="N82" s="7">
        <f t="shared" si="23"/>
        <v>0</v>
      </c>
      <c r="Q82" s="13">
        <f t="shared" si="24"/>
        <v>0</v>
      </c>
      <c r="T82" s="13">
        <f t="shared" si="25"/>
        <v>0</v>
      </c>
      <c r="W82" s="13">
        <f t="shared" si="26"/>
        <v>0</v>
      </c>
      <c r="Z82" s="13">
        <f t="shared" si="27"/>
        <v>0</v>
      </c>
      <c r="AC82" s="13">
        <f t="shared" si="28"/>
        <v>0</v>
      </c>
      <c r="AF82" s="13">
        <f t="shared" si="29"/>
        <v>0</v>
      </c>
      <c r="AI82" s="13">
        <f t="shared" si="30"/>
        <v>0</v>
      </c>
      <c r="AL82" s="13">
        <f t="shared" si="31"/>
        <v>0</v>
      </c>
      <c r="AO82" s="13">
        <f t="shared" si="32"/>
        <v>0</v>
      </c>
      <c r="AR82" s="21">
        <f t="shared" si="33"/>
        <v>0</v>
      </c>
    </row>
    <row r="83" spans="1:44" ht="88.5" customHeight="1">
      <c r="A83" t="s">
        <v>117</v>
      </c>
      <c r="B83" s="9" t="s">
        <v>216</v>
      </c>
      <c r="E83" s="10">
        <f t="shared" si="20"/>
        <v>0</v>
      </c>
      <c r="H83" s="10">
        <f t="shared" si="21"/>
        <v>0</v>
      </c>
      <c r="K83" s="7">
        <f t="shared" si="22"/>
        <v>0</v>
      </c>
      <c r="N83" s="7">
        <f t="shared" si="23"/>
        <v>0</v>
      </c>
      <c r="Q83" s="13">
        <f t="shared" si="24"/>
        <v>0</v>
      </c>
      <c r="T83" s="13">
        <f t="shared" si="25"/>
        <v>0</v>
      </c>
      <c r="W83" s="13">
        <f t="shared" si="26"/>
        <v>0</v>
      </c>
      <c r="Z83" s="13">
        <f t="shared" si="27"/>
        <v>0</v>
      </c>
      <c r="AC83" s="13">
        <f t="shared" si="28"/>
        <v>0</v>
      </c>
      <c r="AF83" s="13">
        <f t="shared" si="29"/>
        <v>0</v>
      </c>
      <c r="AI83" s="13">
        <f t="shared" si="30"/>
        <v>0</v>
      </c>
      <c r="AL83" s="13">
        <f t="shared" si="31"/>
        <v>0</v>
      </c>
      <c r="AO83" s="13">
        <f t="shared" si="32"/>
        <v>0</v>
      </c>
      <c r="AR83" s="21">
        <f t="shared" si="33"/>
        <v>0</v>
      </c>
    </row>
    <row r="84" spans="1:44" ht="66" customHeight="1">
      <c r="A84" t="s">
        <v>121</v>
      </c>
      <c r="B84" s="9" t="s">
        <v>217</v>
      </c>
      <c r="C84" s="10">
        <v>6000</v>
      </c>
      <c r="E84" s="10">
        <f t="shared" si="20"/>
        <v>6000</v>
      </c>
      <c r="F84" s="10">
        <v>6000</v>
      </c>
      <c r="H84" s="10">
        <f t="shared" si="21"/>
        <v>6000</v>
      </c>
      <c r="K84" s="7">
        <f t="shared" si="22"/>
        <v>0</v>
      </c>
      <c r="N84" s="7">
        <f t="shared" si="23"/>
        <v>0</v>
      </c>
      <c r="O84" s="2">
        <f>C84</f>
        <v>6000</v>
      </c>
      <c r="Q84" s="13">
        <f t="shared" si="24"/>
        <v>6000</v>
      </c>
      <c r="R84" s="2">
        <f>F84</f>
        <v>6000</v>
      </c>
      <c r="T84" s="13">
        <f t="shared" si="25"/>
        <v>6000</v>
      </c>
      <c r="W84" s="13">
        <f t="shared" si="26"/>
        <v>0</v>
      </c>
      <c r="Z84" s="13">
        <f t="shared" si="27"/>
        <v>0</v>
      </c>
      <c r="AC84" s="13">
        <f t="shared" si="28"/>
        <v>0</v>
      </c>
      <c r="AF84" s="13">
        <f t="shared" si="29"/>
        <v>0</v>
      </c>
      <c r="AI84" s="13">
        <f t="shared" si="30"/>
        <v>0</v>
      </c>
      <c r="AL84" s="13">
        <f t="shared" si="31"/>
        <v>0</v>
      </c>
      <c r="AO84" s="13">
        <f t="shared" si="32"/>
        <v>0</v>
      </c>
      <c r="AR84" s="21">
        <f t="shared" si="33"/>
        <v>0</v>
      </c>
    </row>
    <row r="85" spans="1:44" ht="55.5" customHeight="1">
      <c r="A85" t="s">
        <v>121</v>
      </c>
      <c r="B85" s="9" t="s">
        <v>218</v>
      </c>
      <c r="C85" s="10">
        <v>2000</v>
      </c>
      <c r="E85" s="10">
        <f t="shared" si="20"/>
        <v>2000</v>
      </c>
      <c r="F85" s="10">
        <v>1882</v>
      </c>
      <c r="H85" s="10">
        <f t="shared" si="21"/>
        <v>1882</v>
      </c>
      <c r="K85" s="7">
        <f t="shared" si="22"/>
        <v>0</v>
      </c>
      <c r="N85" s="7">
        <f t="shared" si="23"/>
        <v>0</v>
      </c>
      <c r="O85" s="2">
        <f>C85</f>
        <v>2000</v>
      </c>
      <c r="Q85" s="13">
        <f t="shared" si="24"/>
        <v>2000</v>
      </c>
      <c r="R85" s="2">
        <f>F85</f>
        <v>1882</v>
      </c>
      <c r="T85" s="13">
        <f t="shared" si="25"/>
        <v>1882</v>
      </c>
      <c r="W85" s="13">
        <f t="shared" si="26"/>
        <v>0</v>
      </c>
      <c r="Z85" s="13">
        <f t="shared" si="27"/>
        <v>0</v>
      </c>
      <c r="AC85" s="13">
        <f t="shared" si="28"/>
        <v>0</v>
      </c>
      <c r="AF85" s="13">
        <f t="shared" si="29"/>
        <v>0</v>
      </c>
      <c r="AI85" s="13">
        <f t="shared" si="30"/>
        <v>0</v>
      </c>
      <c r="AL85" s="13">
        <f t="shared" si="31"/>
        <v>0</v>
      </c>
      <c r="AO85" s="13">
        <f t="shared" si="32"/>
        <v>0</v>
      </c>
      <c r="AR85" s="21">
        <f t="shared" si="33"/>
        <v>0</v>
      </c>
    </row>
    <row r="86" spans="1:44" ht="59.25" customHeight="1">
      <c r="A86" t="s">
        <v>121</v>
      </c>
      <c r="B86" s="9" t="s">
        <v>219</v>
      </c>
      <c r="C86" s="10">
        <v>7000</v>
      </c>
      <c r="E86" s="10">
        <f t="shared" si="20"/>
        <v>7000</v>
      </c>
      <c r="F86" s="10">
        <v>6545</v>
      </c>
      <c r="H86" s="10">
        <f t="shared" si="21"/>
        <v>6545</v>
      </c>
      <c r="K86" s="7">
        <f t="shared" si="22"/>
        <v>0</v>
      </c>
      <c r="N86" s="7">
        <f t="shared" si="23"/>
        <v>0</v>
      </c>
      <c r="O86" s="2">
        <f>C86</f>
        <v>7000</v>
      </c>
      <c r="Q86" s="13">
        <f t="shared" si="24"/>
        <v>7000</v>
      </c>
      <c r="R86" s="2">
        <f>F86</f>
        <v>6545</v>
      </c>
      <c r="T86" s="13">
        <f t="shared" si="25"/>
        <v>6545</v>
      </c>
      <c r="W86" s="13">
        <f t="shared" si="26"/>
        <v>0</v>
      </c>
      <c r="Z86" s="13">
        <f t="shared" si="27"/>
        <v>0</v>
      </c>
      <c r="AC86" s="13">
        <f t="shared" si="28"/>
        <v>0</v>
      </c>
      <c r="AF86" s="13">
        <f t="shared" si="29"/>
        <v>0</v>
      </c>
      <c r="AI86" s="13">
        <f t="shared" si="30"/>
        <v>0</v>
      </c>
      <c r="AL86" s="13">
        <f t="shared" si="31"/>
        <v>0</v>
      </c>
      <c r="AO86" s="13">
        <f t="shared" si="32"/>
        <v>0</v>
      </c>
      <c r="AR86" s="21">
        <f t="shared" si="33"/>
        <v>0</v>
      </c>
    </row>
    <row r="87" spans="1:44" ht="52.5" customHeight="1">
      <c r="A87" t="s">
        <v>121</v>
      </c>
      <c r="B87" s="9" t="s">
        <v>220</v>
      </c>
      <c r="C87" s="10">
        <v>534</v>
      </c>
      <c r="E87" s="10">
        <f t="shared" si="20"/>
        <v>534</v>
      </c>
      <c r="F87" s="10">
        <v>534</v>
      </c>
      <c r="H87" s="10">
        <f t="shared" si="21"/>
        <v>534</v>
      </c>
      <c r="K87" s="7">
        <f t="shared" si="22"/>
        <v>0</v>
      </c>
      <c r="N87" s="7">
        <f t="shared" si="23"/>
        <v>0</v>
      </c>
      <c r="O87" s="2">
        <f>C87</f>
        <v>534</v>
      </c>
      <c r="Q87" s="13">
        <f t="shared" si="24"/>
        <v>534</v>
      </c>
      <c r="R87" s="2">
        <f>F87</f>
        <v>534</v>
      </c>
      <c r="T87" s="13">
        <f t="shared" si="25"/>
        <v>534</v>
      </c>
      <c r="W87" s="13">
        <f t="shared" si="26"/>
        <v>0</v>
      </c>
      <c r="Z87" s="13">
        <f t="shared" si="27"/>
        <v>0</v>
      </c>
      <c r="AC87" s="13">
        <f t="shared" si="28"/>
        <v>0</v>
      </c>
      <c r="AF87" s="13">
        <f t="shared" si="29"/>
        <v>0</v>
      </c>
      <c r="AI87" s="13">
        <f t="shared" si="30"/>
        <v>0</v>
      </c>
      <c r="AL87" s="13">
        <f t="shared" si="31"/>
        <v>0</v>
      </c>
      <c r="AO87" s="13">
        <f t="shared" si="32"/>
        <v>0</v>
      </c>
      <c r="AR87" s="21">
        <f t="shared" si="33"/>
        <v>0</v>
      </c>
    </row>
    <row r="88" spans="1:44" ht="42.75">
      <c r="A88" t="s">
        <v>121</v>
      </c>
      <c r="B88" s="9" t="s">
        <v>221</v>
      </c>
      <c r="E88" s="10">
        <f t="shared" si="20"/>
        <v>0</v>
      </c>
      <c r="H88" s="10">
        <f t="shared" si="21"/>
        <v>0</v>
      </c>
      <c r="K88" s="7">
        <f t="shared" si="22"/>
        <v>0</v>
      </c>
      <c r="N88" s="7">
        <f t="shared" si="23"/>
        <v>0</v>
      </c>
      <c r="Q88" s="13">
        <f t="shared" si="24"/>
        <v>0</v>
      </c>
      <c r="T88" s="13">
        <f t="shared" si="25"/>
        <v>0</v>
      </c>
      <c r="W88" s="13">
        <f t="shared" si="26"/>
        <v>0</v>
      </c>
      <c r="Z88" s="13">
        <f t="shared" si="27"/>
        <v>0</v>
      </c>
      <c r="AC88" s="13">
        <f t="shared" si="28"/>
        <v>0</v>
      </c>
      <c r="AF88" s="13">
        <f t="shared" si="29"/>
        <v>0</v>
      </c>
      <c r="AI88" s="13">
        <f t="shared" si="30"/>
        <v>0</v>
      </c>
      <c r="AL88" s="13">
        <f t="shared" si="31"/>
        <v>0</v>
      </c>
      <c r="AO88" s="13">
        <f t="shared" si="32"/>
        <v>0</v>
      </c>
      <c r="AR88" s="21">
        <f t="shared" si="33"/>
        <v>0</v>
      </c>
    </row>
    <row r="89" spans="1:44" ht="55.5" customHeight="1">
      <c r="A89" t="s">
        <v>121</v>
      </c>
      <c r="B89" s="9" t="s">
        <v>222</v>
      </c>
      <c r="C89" s="10">
        <v>1244</v>
      </c>
      <c r="E89" s="10">
        <f t="shared" si="20"/>
        <v>1244</v>
      </c>
      <c r="F89" s="10">
        <v>1244</v>
      </c>
      <c r="H89" s="10">
        <f t="shared" si="21"/>
        <v>1244</v>
      </c>
      <c r="K89" s="7">
        <f t="shared" si="22"/>
        <v>0</v>
      </c>
      <c r="N89" s="7">
        <f t="shared" si="23"/>
        <v>0</v>
      </c>
      <c r="O89" s="2">
        <f aca="true" t="shared" si="34" ref="O89:O98">C89</f>
        <v>1244</v>
      </c>
      <c r="Q89" s="13">
        <f t="shared" si="24"/>
        <v>1244</v>
      </c>
      <c r="R89" s="2">
        <f aca="true" t="shared" si="35" ref="R89:R95">F89</f>
        <v>1244</v>
      </c>
      <c r="T89" s="13">
        <f t="shared" si="25"/>
        <v>1244</v>
      </c>
      <c r="W89" s="13">
        <f t="shared" si="26"/>
        <v>0</v>
      </c>
      <c r="Z89" s="13">
        <f t="shared" si="27"/>
        <v>0</v>
      </c>
      <c r="AC89" s="13">
        <f t="shared" si="28"/>
        <v>0</v>
      </c>
      <c r="AF89" s="13">
        <f t="shared" si="29"/>
        <v>0</v>
      </c>
      <c r="AI89" s="13">
        <f t="shared" si="30"/>
        <v>0</v>
      </c>
      <c r="AL89" s="13">
        <f t="shared" si="31"/>
        <v>0</v>
      </c>
      <c r="AO89" s="13">
        <f t="shared" si="32"/>
        <v>0</v>
      </c>
      <c r="AR89" s="21">
        <f t="shared" si="33"/>
        <v>0</v>
      </c>
    </row>
    <row r="90" spans="1:44" ht="51.75" customHeight="1">
      <c r="A90" t="s">
        <v>121</v>
      </c>
      <c r="B90" s="9" t="s">
        <v>223</v>
      </c>
      <c r="C90" s="10">
        <v>2929</v>
      </c>
      <c r="E90" s="10">
        <f t="shared" si="20"/>
        <v>2929</v>
      </c>
      <c r="F90" s="10">
        <v>2929</v>
      </c>
      <c r="H90" s="10">
        <f t="shared" si="21"/>
        <v>2929</v>
      </c>
      <c r="K90" s="7">
        <f t="shared" si="22"/>
        <v>0</v>
      </c>
      <c r="N90" s="7">
        <f t="shared" si="23"/>
        <v>0</v>
      </c>
      <c r="O90" s="2">
        <f t="shared" si="34"/>
        <v>2929</v>
      </c>
      <c r="Q90" s="13">
        <f t="shared" si="24"/>
        <v>2929</v>
      </c>
      <c r="R90" s="2">
        <f t="shared" si="35"/>
        <v>2929</v>
      </c>
      <c r="T90" s="13">
        <f t="shared" si="25"/>
        <v>2929</v>
      </c>
      <c r="W90" s="13">
        <f t="shared" si="26"/>
        <v>0</v>
      </c>
      <c r="Z90" s="13">
        <f t="shared" si="27"/>
        <v>0</v>
      </c>
      <c r="AC90" s="13">
        <f t="shared" si="28"/>
        <v>0</v>
      </c>
      <c r="AF90" s="13">
        <f t="shared" si="29"/>
        <v>0</v>
      </c>
      <c r="AI90" s="13">
        <f t="shared" si="30"/>
        <v>0</v>
      </c>
      <c r="AL90" s="13">
        <f t="shared" si="31"/>
        <v>0</v>
      </c>
      <c r="AO90" s="13">
        <f t="shared" si="32"/>
        <v>0</v>
      </c>
      <c r="AR90" s="21">
        <f t="shared" si="33"/>
        <v>0</v>
      </c>
    </row>
    <row r="91" spans="1:44" ht="49.5" customHeight="1">
      <c r="A91" t="s">
        <v>121</v>
      </c>
      <c r="B91" s="9" t="s">
        <v>224</v>
      </c>
      <c r="C91" s="10">
        <v>2028</v>
      </c>
      <c r="E91" s="10">
        <f t="shared" si="20"/>
        <v>2028</v>
      </c>
      <c r="F91" s="10">
        <v>2028</v>
      </c>
      <c r="H91" s="10">
        <f t="shared" si="21"/>
        <v>2028</v>
      </c>
      <c r="K91" s="7">
        <f t="shared" si="22"/>
        <v>0</v>
      </c>
      <c r="N91" s="7">
        <f t="shared" si="23"/>
        <v>0</v>
      </c>
      <c r="O91" s="2">
        <f t="shared" si="34"/>
        <v>2028</v>
      </c>
      <c r="Q91" s="13">
        <f t="shared" si="24"/>
        <v>2028</v>
      </c>
      <c r="R91" s="2">
        <f t="shared" si="35"/>
        <v>2028</v>
      </c>
      <c r="T91" s="13">
        <f t="shared" si="25"/>
        <v>2028</v>
      </c>
      <c r="W91" s="13">
        <f t="shared" si="26"/>
        <v>0</v>
      </c>
      <c r="Z91" s="13">
        <f t="shared" si="27"/>
        <v>0</v>
      </c>
      <c r="AC91" s="13">
        <f t="shared" si="28"/>
        <v>0</v>
      </c>
      <c r="AF91" s="13">
        <f t="shared" si="29"/>
        <v>0</v>
      </c>
      <c r="AI91" s="13">
        <f t="shared" si="30"/>
        <v>0</v>
      </c>
      <c r="AL91" s="13">
        <f t="shared" si="31"/>
        <v>0</v>
      </c>
      <c r="AO91" s="13">
        <f t="shared" si="32"/>
        <v>0</v>
      </c>
      <c r="AR91" s="21">
        <f t="shared" si="33"/>
        <v>0</v>
      </c>
    </row>
    <row r="92" spans="1:44" ht="54.75" customHeight="1">
      <c r="A92" t="s">
        <v>121</v>
      </c>
      <c r="B92" s="9" t="s">
        <v>225</v>
      </c>
      <c r="C92" s="10">
        <v>5247</v>
      </c>
      <c r="E92" s="10">
        <f t="shared" si="20"/>
        <v>5247</v>
      </c>
      <c r="F92" s="10">
        <v>5247</v>
      </c>
      <c r="H92" s="10">
        <f t="shared" si="21"/>
        <v>5247</v>
      </c>
      <c r="K92" s="7">
        <f t="shared" si="22"/>
        <v>0</v>
      </c>
      <c r="N92" s="7">
        <f t="shared" si="23"/>
        <v>0</v>
      </c>
      <c r="O92" s="2">
        <f t="shared" si="34"/>
        <v>5247</v>
      </c>
      <c r="Q92" s="13">
        <f t="shared" si="24"/>
        <v>5247</v>
      </c>
      <c r="R92" s="2">
        <f t="shared" si="35"/>
        <v>5247</v>
      </c>
      <c r="T92" s="13">
        <f t="shared" si="25"/>
        <v>5247</v>
      </c>
      <c r="W92" s="13">
        <f t="shared" si="26"/>
        <v>0</v>
      </c>
      <c r="Z92" s="13">
        <f t="shared" si="27"/>
        <v>0</v>
      </c>
      <c r="AC92" s="13">
        <f t="shared" si="28"/>
        <v>0</v>
      </c>
      <c r="AF92" s="13">
        <f t="shared" si="29"/>
        <v>0</v>
      </c>
      <c r="AI92" s="13">
        <f t="shared" si="30"/>
        <v>0</v>
      </c>
      <c r="AL92" s="13">
        <f t="shared" si="31"/>
        <v>0</v>
      </c>
      <c r="AO92" s="13">
        <f t="shared" si="32"/>
        <v>0</v>
      </c>
      <c r="AR92" s="21">
        <f t="shared" si="33"/>
        <v>0</v>
      </c>
    </row>
    <row r="93" spans="1:44" ht="51.75" customHeight="1">
      <c r="A93" t="s">
        <v>121</v>
      </c>
      <c r="B93" s="9" t="s">
        <v>226</v>
      </c>
      <c r="C93" s="10">
        <v>13382</v>
      </c>
      <c r="E93" s="10">
        <f t="shared" si="20"/>
        <v>13382</v>
      </c>
      <c r="F93" s="10">
        <v>13124</v>
      </c>
      <c r="H93" s="10">
        <f t="shared" si="21"/>
        <v>13124</v>
      </c>
      <c r="K93" s="7">
        <f t="shared" si="22"/>
        <v>0</v>
      </c>
      <c r="N93" s="7">
        <f t="shared" si="23"/>
        <v>0</v>
      </c>
      <c r="O93" s="2">
        <f t="shared" si="34"/>
        <v>13382</v>
      </c>
      <c r="Q93" s="13">
        <f t="shared" si="24"/>
        <v>13382</v>
      </c>
      <c r="R93" s="2">
        <f t="shared" si="35"/>
        <v>13124</v>
      </c>
      <c r="T93" s="13">
        <f t="shared" si="25"/>
        <v>13124</v>
      </c>
      <c r="W93" s="13">
        <f t="shared" si="26"/>
        <v>0</v>
      </c>
      <c r="Z93" s="13">
        <f t="shared" si="27"/>
        <v>0</v>
      </c>
      <c r="AC93" s="13">
        <f t="shared" si="28"/>
        <v>0</v>
      </c>
      <c r="AF93" s="13">
        <f t="shared" si="29"/>
        <v>0</v>
      </c>
      <c r="AI93" s="13">
        <f t="shared" si="30"/>
        <v>0</v>
      </c>
      <c r="AL93" s="13">
        <f t="shared" si="31"/>
        <v>0</v>
      </c>
      <c r="AO93" s="13">
        <f t="shared" si="32"/>
        <v>0</v>
      </c>
      <c r="AR93" s="21">
        <f t="shared" si="33"/>
        <v>0</v>
      </c>
    </row>
    <row r="94" spans="2:44" ht="69" customHeight="1">
      <c r="B94" s="11" t="s">
        <v>227</v>
      </c>
      <c r="C94" s="10">
        <v>6000</v>
      </c>
      <c r="E94" s="10">
        <f t="shared" si="20"/>
        <v>6000</v>
      </c>
      <c r="F94" s="10">
        <v>5247</v>
      </c>
      <c r="H94" s="10">
        <f t="shared" si="21"/>
        <v>5247</v>
      </c>
      <c r="K94" s="7">
        <f t="shared" si="22"/>
        <v>0</v>
      </c>
      <c r="N94" s="7">
        <f t="shared" si="23"/>
        <v>0</v>
      </c>
      <c r="O94" s="2">
        <f t="shared" si="34"/>
        <v>6000</v>
      </c>
      <c r="Q94" s="13">
        <f t="shared" si="24"/>
        <v>6000</v>
      </c>
      <c r="R94" s="2">
        <f t="shared" si="35"/>
        <v>5247</v>
      </c>
      <c r="T94" s="13">
        <f t="shared" si="25"/>
        <v>5247</v>
      </c>
      <c r="W94" s="13">
        <f t="shared" si="26"/>
        <v>0</v>
      </c>
      <c r="Z94" s="13">
        <f t="shared" si="27"/>
        <v>0</v>
      </c>
      <c r="AC94" s="13">
        <f t="shared" si="28"/>
        <v>0</v>
      </c>
      <c r="AF94" s="13">
        <f t="shared" si="29"/>
        <v>0</v>
      </c>
      <c r="AI94" s="13">
        <f t="shared" si="30"/>
        <v>0</v>
      </c>
      <c r="AL94" s="13">
        <f t="shared" si="31"/>
        <v>0</v>
      </c>
      <c r="AO94" s="13">
        <f t="shared" si="32"/>
        <v>0</v>
      </c>
      <c r="AR94" s="21">
        <f t="shared" si="33"/>
        <v>0</v>
      </c>
    </row>
    <row r="95" spans="2:44" ht="50.25" customHeight="1">
      <c r="B95" s="9" t="s">
        <v>228</v>
      </c>
      <c r="C95" s="10">
        <v>29000</v>
      </c>
      <c r="E95" s="10">
        <f t="shared" si="20"/>
        <v>29000</v>
      </c>
      <c r="F95" s="10">
        <v>5356</v>
      </c>
      <c r="H95" s="10">
        <f t="shared" si="21"/>
        <v>5356</v>
      </c>
      <c r="K95" s="7">
        <f t="shared" si="22"/>
        <v>0</v>
      </c>
      <c r="N95" s="7">
        <f t="shared" si="23"/>
        <v>0</v>
      </c>
      <c r="O95" s="2">
        <f t="shared" si="34"/>
        <v>29000</v>
      </c>
      <c r="Q95" s="13">
        <f t="shared" si="24"/>
        <v>29000</v>
      </c>
      <c r="R95" s="2">
        <f t="shared" si="35"/>
        <v>5356</v>
      </c>
      <c r="T95" s="13">
        <f t="shared" si="25"/>
        <v>5356</v>
      </c>
      <c r="W95" s="13">
        <f t="shared" si="26"/>
        <v>0</v>
      </c>
      <c r="Z95" s="13">
        <f t="shared" si="27"/>
        <v>0</v>
      </c>
      <c r="AC95" s="13">
        <f t="shared" si="28"/>
        <v>0</v>
      </c>
      <c r="AF95" s="13">
        <f t="shared" si="29"/>
        <v>0</v>
      </c>
      <c r="AI95" s="13">
        <f t="shared" si="30"/>
        <v>0</v>
      </c>
      <c r="AL95" s="13">
        <f t="shared" si="31"/>
        <v>0</v>
      </c>
      <c r="AO95" s="13">
        <f t="shared" si="32"/>
        <v>0</v>
      </c>
      <c r="AR95" s="21">
        <f t="shared" si="33"/>
        <v>0</v>
      </c>
    </row>
    <row r="96" spans="1:44" ht="54.75" customHeight="1">
      <c r="A96" t="s">
        <v>121</v>
      </c>
      <c r="B96" s="9" t="s">
        <v>229</v>
      </c>
      <c r="C96" s="10">
        <v>16000</v>
      </c>
      <c r="E96" s="10">
        <f t="shared" si="20"/>
        <v>16000</v>
      </c>
      <c r="H96" s="10">
        <f t="shared" si="21"/>
        <v>0</v>
      </c>
      <c r="K96" s="7">
        <f t="shared" si="22"/>
        <v>0</v>
      </c>
      <c r="N96" s="7">
        <f t="shared" si="23"/>
        <v>0</v>
      </c>
      <c r="O96" s="2">
        <f t="shared" si="34"/>
        <v>16000</v>
      </c>
      <c r="Q96" s="13">
        <f t="shared" si="24"/>
        <v>16000</v>
      </c>
      <c r="T96" s="13">
        <f t="shared" si="25"/>
        <v>0</v>
      </c>
      <c r="W96" s="13">
        <f t="shared" si="26"/>
        <v>0</v>
      </c>
      <c r="Z96" s="13">
        <f t="shared" si="27"/>
        <v>0</v>
      </c>
      <c r="AC96" s="13">
        <f t="shared" si="28"/>
        <v>0</v>
      </c>
      <c r="AF96" s="13">
        <f t="shared" si="29"/>
        <v>0</v>
      </c>
      <c r="AI96" s="13">
        <f t="shared" si="30"/>
        <v>0</v>
      </c>
      <c r="AL96" s="13">
        <f t="shared" si="31"/>
        <v>0</v>
      </c>
      <c r="AO96" s="13">
        <f t="shared" si="32"/>
        <v>0</v>
      </c>
      <c r="AR96" s="21">
        <f t="shared" si="33"/>
        <v>0</v>
      </c>
    </row>
    <row r="97" spans="1:44" ht="66" customHeight="1">
      <c r="A97" t="s">
        <v>121</v>
      </c>
      <c r="B97" s="9" t="s">
        <v>230</v>
      </c>
      <c r="C97" s="10">
        <v>10000</v>
      </c>
      <c r="E97" s="10">
        <f t="shared" si="20"/>
        <v>10000</v>
      </c>
      <c r="H97" s="10">
        <f t="shared" si="21"/>
        <v>0</v>
      </c>
      <c r="K97" s="7">
        <f t="shared" si="22"/>
        <v>0</v>
      </c>
      <c r="N97" s="7">
        <f t="shared" si="23"/>
        <v>0</v>
      </c>
      <c r="O97" s="2">
        <f t="shared" si="34"/>
        <v>10000</v>
      </c>
      <c r="Q97" s="13">
        <f t="shared" si="24"/>
        <v>10000</v>
      </c>
      <c r="T97" s="13">
        <f t="shared" si="25"/>
        <v>0</v>
      </c>
      <c r="W97" s="13">
        <f t="shared" si="26"/>
        <v>0</v>
      </c>
      <c r="Z97" s="13">
        <f t="shared" si="27"/>
        <v>0</v>
      </c>
      <c r="AC97" s="13">
        <f t="shared" si="28"/>
        <v>0</v>
      </c>
      <c r="AF97" s="13">
        <f t="shared" si="29"/>
        <v>0</v>
      </c>
      <c r="AI97" s="13">
        <f t="shared" si="30"/>
        <v>0</v>
      </c>
      <c r="AL97" s="13">
        <f t="shared" si="31"/>
        <v>0</v>
      </c>
      <c r="AO97" s="13">
        <f t="shared" si="32"/>
        <v>0</v>
      </c>
      <c r="AR97" s="21">
        <f t="shared" si="33"/>
        <v>0</v>
      </c>
    </row>
    <row r="98" spans="1:44" ht="55.5" customHeight="1">
      <c r="A98" t="s">
        <v>121</v>
      </c>
      <c r="B98" s="9" t="s">
        <v>231</v>
      </c>
      <c r="C98" s="10">
        <v>5000</v>
      </c>
      <c r="E98" s="10">
        <f t="shared" si="20"/>
        <v>5000</v>
      </c>
      <c r="H98" s="10">
        <f t="shared" si="21"/>
        <v>0</v>
      </c>
      <c r="K98" s="7">
        <f t="shared" si="22"/>
        <v>0</v>
      </c>
      <c r="N98" s="7">
        <f t="shared" si="23"/>
        <v>0</v>
      </c>
      <c r="O98" s="2">
        <f t="shared" si="34"/>
        <v>5000</v>
      </c>
      <c r="Q98" s="13">
        <f t="shared" si="24"/>
        <v>5000</v>
      </c>
      <c r="T98" s="13">
        <f t="shared" si="25"/>
        <v>0</v>
      </c>
      <c r="W98" s="13">
        <f t="shared" si="26"/>
        <v>0</v>
      </c>
      <c r="Z98" s="13">
        <f t="shared" si="27"/>
        <v>0</v>
      </c>
      <c r="AC98" s="13">
        <f t="shared" si="28"/>
        <v>0</v>
      </c>
      <c r="AF98" s="13">
        <f t="shared" si="29"/>
        <v>0</v>
      </c>
      <c r="AI98" s="13">
        <f t="shared" si="30"/>
        <v>0</v>
      </c>
      <c r="AL98" s="13">
        <f t="shared" si="31"/>
        <v>0</v>
      </c>
      <c r="AO98" s="13">
        <f t="shared" si="32"/>
        <v>0</v>
      </c>
      <c r="AR98" s="21">
        <f t="shared" si="33"/>
        <v>0</v>
      </c>
    </row>
    <row r="99" spans="1:44" ht="148.5" customHeight="1">
      <c r="A99" t="s">
        <v>121</v>
      </c>
      <c r="B99" s="9" t="s">
        <v>232</v>
      </c>
      <c r="C99" s="10">
        <v>2000</v>
      </c>
      <c r="E99" s="10">
        <f t="shared" si="20"/>
        <v>2000</v>
      </c>
      <c r="H99" s="10">
        <f t="shared" si="21"/>
        <v>0</v>
      </c>
      <c r="I99" s="2">
        <f>C99</f>
        <v>2000</v>
      </c>
      <c r="K99" s="7">
        <f t="shared" si="22"/>
        <v>2000</v>
      </c>
      <c r="N99" s="7">
        <f t="shared" si="23"/>
        <v>0</v>
      </c>
      <c r="Q99" s="13">
        <f t="shared" si="24"/>
        <v>0</v>
      </c>
      <c r="T99" s="13">
        <f t="shared" si="25"/>
        <v>0</v>
      </c>
      <c r="W99" s="13">
        <f t="shared" si="26"/>
        <v>0</v>
      </c>
      <c r="Z99" s="13">
        <f t="shared" si="27"/>
        <v>0</v>
      </c>
      <c r="AC99" s="13">
        <f t="shared" si="28"/>
        <v>0</v>
      </c>
      <c r="AF99" s="13">
        <f t="shared" si="29"/>
        <v>0</v>
      </c>
      <c r="AI99" s="13">
        <f t="shared" si="30"/>
        <v>0</v>
      </c>
      <c r="AL99" s="13">
        <f t="shared" si="31"/>
        <v>0</v>
      </c>
      <c r="AO99" s="13">
        <f t="shared" si="32"/>
        <v>0</v>
      </c>
      <c r="AR99" s="21">
        <f t="shared" si="33"/>
        <v>0</v>
      </c>
    </row>
    <row r="100" spans="1:44" ht="50.25" customHeight="1">
      <c r="A100" t="s">
        <v>121</v>
      </c>
      <c r="B100" s="9" t="s">
        <v>233</v>
      </c>
      <c r="D100" s="10">
        <v>100000</v>
      </c>
      <c r="E100" s="10">
        <f t="shared" si="20"/>
        <v>100000</v>
      </c>
      <c r="G100" s="10">
        <v>100000</v>
      </c>
      <c r="H100" s="10">
        <f t="shared" si="21"/>
        <v>100000</v>
      </c>
      <c r="K100" s="7">
        <f t="shared" si="22"/>
        <v>0</v>
      </c>
      <c r="N100" s="7">
        <f t="shared" si="23"/>
        <v>0</v>
      </c>
      <c r="P100" s="2">
        <f>D100</f>
        <v>100000</v>
      </c>
      <c r="Q100" s="13">
        <f t="shared" si="24"/>
        <v>100000</v>
      </c>
      <c r="S100" s="2">
        <f>G100</f>
        <v>100000</v>
      </c>
      <c r="T100" s="13">
        <f t="shared" si="25"/>
        <v>100000</v>
      </c>
      <c r="W100" s="13">
        <f t="shared" si="26"/>
        <v>0</v>
      </c>
      <c r="Z100" s="13">
        <f t="shared" si="27"/>
        <v>0</v>
      </c>
      <c r="AC100" s="13">
        <f t="shared" si="28"/>
        <v>0</v>
      </c>
      <c r="AF100" s="13">
        <f t="shared" si="29"/>
        <v>0</v>
      </c>
      <c r="AI100" s="13">
        <f t="shared" si="30"/>
        <v>0</v>
      </c>
      <c r="AL100" s="13">
        <f t="shared" si="31"/>
        <v>0</v>
      </c>
      <c r="AO100" s="13">
        <f t="shared" si="32"/>
        <v>0</v>
      </c>
      <c r="AR100" s="21">
        <f t="shared" si="33"/>
        <v>0</v>
      </c>
    </row>
    <row r="101" spans="1:44" ht="94.5" customHeight="1">
      <c r="A101" t="s">
        <v>117</v>
      </c>
      <c r="B101" s="9" t="s">
        <v>234</v>
      </c>
      <c r="C101" s="10">
        <v>10000</v>
      </c>
      <c r="D101" s="10">
        <v>209500</v>
      </c>
      <c r="E101" s="10">
        <f t="shared" si="20"/>
        <v>219500</v>
      </c>
      <c r="F101" s="10">
        <v>6320</v>
      </c>
      <c r="G101" s="10">
        <v>165600</v>
      </c>
      <c r="H101" s="10">
        <f t="shared" si="21"/>
        <v>171920</v>
      </c>
      <c r="I101" s="2">
        <f>C101</f>
        <v>10000</v>
      </c>
      <c r="J101" s="2">
        <f>D101</f>
        <v>209500</v>
      </c>
      <c r="K101" s="7">
        <f t="shared" si="22"/>
        <v>219500</v>
      </c>
      <c r="L101" s="2">
        <f>F101</f>
        <v>6320</v>
      </c>
      <c r="M101" s="2">
        <f>G101</f>
        <v>165600</v>
      </c>
      <c r="N101" s="7">
        <f t="shared" si="23"/>
        <v>171920</v>
      </c>
      <c r="Q101" s="13">
        <f t="shared" si="24"/>
        <v>0</v>
      </c>
      <c r="T101" s="13">
        <f t="shared" si="25"/>
        <v>0</v>
      </c>
      <c r="W101" s="13">
        <f t="shared" si="26"/>
        <v>0</v>
      </c>
      <c r="Z101" s="13">
        <f t="shared" si="27"/>
        <v>0</v>
      </c>
      <c r="AC101" s="13">
        <f t="shared" si="28"/>
        <v>0</v>
      </c>
      <c r="AF101" s="13">
        <f t="shared" si="29"/>
        <v>0</v>
      </c>
      <c r="AI101" s="13">
        <f t="shared" si="30"/>
        <v>0</v>
      </c>
      <c r="AL101" s="13">
        <f t="shared" si="31"/>
        <v>0</v>
      </c>
      <c r="AO101" s="13">
        <f t="shared" si="32"/>
        <v>0</v>
      </c>
      <c r="AR101" s="21">
        <f t="shared" si="33"/>
        <v>0</v>
      </c>
    </row>
    <row r="102" spans="2:44" ht="87" customHeight="1">
      <c r="B102" s="9" t="s">
        <v>235</v>
      </c>
      <c r="D102" s="10">
        <v>300000</v>
      </c>
      <c r="E102" s="10">
        <f t="shared" si="20"/>
        <v>300000</v>
      </c>
      <c r="G102" s="10">
        <v>233248</v>
      </c>
      <c r="H102" s="10">
        <f t="shared" si="21"/>
        <v>233248</v>
      </c>
      <c r="J102" s="2">
        <f>D102</f>
        <v>300000</v>
      </c>
      <c r="K102" s="7">
        <f t="shared" si="22"/>
        <v>300000</v>
      </c>
      <c r="M102" s="2">
        <f>G102</f>
        <v>233248</v>
      </c>
      <c r="N102" s="7">
        <f t="shared" si="23"/>
        <v>233248</v>
      </c>
      <c r="Q102" s="13">
        <f t="shared" si="24"/>
        <v>0</v>
      </c>
      <c r="T102" s="13">
        <f t="shared" si="25"/>
        <v>0</v>
      </c>
      <c r="W102" s="13">
        <f t="shared" si="26"/>
        <v>0</v>
      </c>
      <c r="Z102" s="13">
        <f t="shared" si="27"/>
        <v>0</v>
      </c>
      <c r="AC102" s="13">
        <f t="shared" si="28"/>
        <v>0</v>
      </c>
      <c r="AF102" s="13">
        <f t="shared" si="29"/>
        <v>0</v>
      </c>
      <c r="AI102" s="13">
        <f t="shared" si="30"/>
        <v>0</v>
      </c>
      <c r="AL102" s="13">
        <f t="shared" si="31"/>
        <v>0</v>
      </c>
      <c r="AO102" s="13">
        <f t="shared" si="32"/>
        <v>0</v>
      </c>
      <c r="AR102" s="21">
        <f t="shared" si="33"/>
        <v>0</v>
      </c>
    </row>
    <row r="103" spans="2:44" ht="94.5" customHeight="1">
      <c r="B103" s="9" t="s">
        <v>236</v>
      </c>
      <c r="C103" s="10">
        <v>14000</v>
      </c>
      <c r="E103" s="10">
        <f t="shared" si="20"/>
        <v>14000</v>
      </c>
      <c r="F103" s="10">
        <v>13768</v>
      </c>
      <c r="H103" s="10">
        <f t="shared" si="21"/>
        <v>13768</v>
      </c>
      <c r="I103" s="2">
        <f>C103</f>
        <v>14000</v>
      </c>
      <c r="K103" s="7">
        <f t="shared" si="22"/>
        <v>14000</v>
      </c>
      <c r="L103" s="2">
        <f>F103</f>
        <v>13768</v>
      </c>
      <c r="N103" s="7">
        <f t="shared" si="23"/>
        <v>13768</v>
      </c>
      <c r="Q103" s="13">
        <f t="shared" si="24"/>
        <v>0</v>
      </c>
      <c r="T103" s="13">
        <f t="shared" si="25"/>
        <v>0</v>
      </c>
      <c r="W103" s="13">
        <f t="shared" si="26"/>
        <v>0</v>
      </c>
      <c r="Z103" s="13">
        <f t="shared" si="27"/>
        <v>0</v>
      </c>
      <c r="AC103" s="13">
        <f t="shared" si="28"/>
        <v>0</v>
      </c>
      <c r="AF103" s="13">
        <f t="shared" si="29"/>
        <v>0</v>
      </c>
      <c r="AI103" s="13">
        <f t="shared" si="30"/>
        <v>0</v>
      </c>
      <c r="AL103" s="13">
        <f t="shared" si="31"/>
        <v>0</v>
      </c>
      <c r="AO103" s="13">
        <f t="shared" si="32"/>
        <v>0</v>
      </c>
      <c r="AR103" s="21">
        <f t="shared" si="33"/>
        <v>0</v>
      </c>
    </row>
    <row r="104" spans="1:44" ht="86.25" customHeight="1">
      <c r="A104" t="s">
        <v>117</v>
      </c>
      <c r="B104" s="9" t="s">
        <v>237</v>
      </c>
      <c r="D104" s="10">
        <v>80000</v>
      </c>
      <c r="E104" s="10">
        <f t="shared" si="20"/>
        <v>80000</v>
      </c>
      <c r="G104" s="10">
        <v>74118</v>
      </c>
      <c r="H104" s="10">
        <f t="shared" si="21"/>
        <v>74118</v>
      </c>
      <c r="J104" s="2">
        <f>D104</f>
        <v>80000</v>
      </c>
      <c r="K104" s="7">
        <f t="shared" si="22"/>
        <v>80000</v>
      </c>
      <c r="M104" s="2">
        <f>G104</f>
        <v>74118</v>
      </c>
      <c r="N104" s="7">
        <f t="shared" si="23"/>
        <v>74118</v>
      </c>
      <c r="Q104" s="13">
        <f t="shared" si="24"/>
        <v>0</v>
      </c>
      <c r="T104" s="13">
        <f t="shared" si="25"/>
        <v>0</v>
      </c>
      <c r="W104" s="13">
        <f t="shared" si="26"/>
        <v>0</v>
      </c>
      <c r="Z104" s="13">
        <f t="shared" si="27"/>
        <v>0</v>
      </c>
      <c r="AC104" s="13">
        <f t="shared" si="28"/>
        <v>0</v>
      </c>
      <c r="AF104" s="13">
        <f t="shared" si="29"/>
        <v>0</v>
      </c>
      <c r="AI104" s="13">
        <f t="shared" si="30"/>
        <v>0</v>
      </c>
      <c r="AL104" s="13">
        <f t="shared" si="31"/>
        <v>0</v>
      </c>
      <c r="AO104" s="13">
        <f t="shared" si="32"/>
        <v>0</v>
      </c>
      <c r="AR104" s="21">
        <f t="shared" si="33"/>
        <v>0</v>
      </c>
    </row>
    <row r="105" spans="2:44" ht="99" customHeight="1">
      <c r="B105" s="9" t="s">
        <v>238</v>
      </c>
      <c r="C105" s="10">
        <v>3000</v>
      </c>
      <c r="E105" s="10">
        <f t="shared" si="20"/>
        <v>3000</v>
      </c>
      <c r="F105" s="10">
        <v>3000</v>
      </c>
      <c r="H105" s="10">
        <f t="shared" si="21"/>
        <v>3000</v>
      </c>
      <c r="I105" s="2">
        <f>C105</f>
        <v>3000</v>
      </c>
      <c r="K105" s="7">
        <f t="shared" si="22"/>
        <v>3000</v>
      </c>
      <c r="L105" s="2">
        <f>F105</f>
        <v>3000</v>
      </c>
      <c r="N105" s="7">
        <f t="shared" si="23"/>
        <v>3000</v>
      </c>
      <c r="Q105" s="13">
        <f t="shared" si="24"/>
        <v>0</v>
      </c>
      <c r="T105" s="13">
        <f t="shared" si="25"/>
        <v>0</v>
      </c>
      <c r="W105" s="13">
        <f t="shared" si="26"/>
        <v>0</v>
      </c>
      <c r="Z105" s="13">
        <f t="shared" si="27"/>
        <v>0</v>
      </c>
      <c r="AC105" s="13">
        <f t="shared" si="28"/>
        <v>0</v>
      </c>
      <c r="AF105" s="13">
        <f t="shared" si="29"/>
        <v>0</v>
      </c>
      <c r="AI105" s="13">
        <f t="shared" si="30"/>
        <v>0</v>
      </c>
      <c r="AL105" s="13">
        <f t="shared" si="31"/>
        <v>0</v>
      </c>
      <c r="AO105" s="13">
        <f t="shared" si="32"/>
        <v>0</v>
      </c>
      <c r="AR105" s="21">
        <f t="shared" si="33"/>
        <v>0</v>
      </c>
    </row>
    <row r="106" spans="2:44" ht="94.5" customHeight="1">
      <c r="B106" s="9" t="s">
        <v>239</v>
      </c>
      <c r="C106" s="10">
        <v>2000</v>
      </c>
      <c r="E106" s="10">
        <f t="shared" si="20"/>
        <v>2000</v>
      </c>
      <c r="F106" s="10">
        <v>2000</v>
      </c>
      <c r="H106" s="10">
        <f t="shared" si="21"/>
        <v>2000</v>
      </c>
      <c r="I106" s="2">
        <f>C106</f>
        <v>2000</v>
      </c>
      <c r="K106" s="7">
        <f t="shared" si="22"/>
        <v>2000</v>
      </c>
      <c r="L106" s="2">
        <f>F106</f>
        <v>2000</v>
      </c>
      <c r="N106" s="7">
        <f t="shared" si="23"/>
        <v>2000</v>
      </c>
      <c r="Q106" s="13">
        <f t="shared" si="24"/>
        <v>0</v>
      </c>
      <c r="T106" s="13">
        <f t="shared" si="25"/>
        <v>0</v>
      </c>
      <c r="W106" s="13">
        <f t="shared" si="26"/>
        <v>0</v>
      </c>
      <c r="Z106" s="13">
        <f t="shared" si="27"/>
        <v>0</v>
      </c>
      <c r="AC106" s="13">
        <f t="shared" si="28"/>
        <v>0</v>
      </c>
      <c r="AF106" s="13">
        <f t="shared" si="29"/>
        <v>0</v>
      </c>
      <c r="AI106" s="13">
        <f t="shared" si="30"/>
        <v>0</v>
      </c>
      <c r="AL106" s="13">
        <f t="shared" si="31"/>
        <v>0</v>
      </c>
      <c r="AO106" s="13">
        <f t="shared" si="32"/>
        <v>0</v>
      </c>
      <c r="AR106" s="21">
        <f t="shared" si="33"/>
        <v>0</v>
      </c>
    </row>
    <row r="107" spans="2:44" ht="98.25" customHeight="1">
      <c r="B107" s="9" t="s">
        <v>240</v>
      </c>
      <c r="C107" s="10">
        <v>81500</v>
      </c>
      <c r="D107" s="10">
        <v>30000</v>
      </c>
      <c r="E107" s="10">
        <f t="shared" si="20"/>
        <v>111500</v>
      </c>
      <c r="F107" s="10">
        <v>81434</v>
      </c>
      <c r="G107" s="10">
        <v>29339</v>
      </c>
      <c r="H107" s="10">
        <f t="shared" si="21"/>
        <v>110773</v>
      </c>
      <c r="I107" s="2">
        <f>C107</f>
        <v>81500</v>
      </c>
      <c r="J107" s="2">
        <f>D107</f>
        <v>30000</v>
      </c>
      <c r="K107" s="7">
        <f t="shared" si="22"/>
        <v>111500</v>
      </c>
      <c r="L107" s="2">
        <f>F107</f>
        <v>81434</v>
      </c>
      <c r="M107" s="2">
        <f>G107</f>
        <v>29339</v>
      </c>
      <c r="N107" s="7">
        <f t="shared" si="23"/>
        <v>110773</v>
      </c>
      <c r="Q107" s="13">
        <f t="shared" si="24"/>
        <v>0</v>
      </c>
      <c r="T107" s="13">
        <f t="shared" si="25"/>
        <v>0</v>
      </c>
      <c r="W107" s="13">
        <f t="shared" si="26"/>
        <v>0</v>
      </c>
      <c r="Z107" s="13">
        <f t="shared" si="27"/>
        <v>0</v>
      </c>
      <c r="AC107" s="13">
        <f t="shared" si="28"/>
        <v>0</v>
      </c>
      <c r="AF107" s="13">
        <f t="shared" si="29"/>
        <v>0</v>
      </c>
      <c r="AI107" s="13">
        <f t="shared" si="30"/>
        <v>0</v>
      </c>
      <c r="AL107" s="13">
        <f t="shared" si="31"/>
        <v>0</v>
      </c>
      <c r="AO107" s="13">
        <f t="shared" si="32"/>
        <v>0</v>
      </c>
      <c r="AR107" s="21">
        <f t="shared" si="33"/>
        <v>0</v>
      </c>
    </row>
    <row r="108" spans="2:44" ht="87" customHeight="1">
      <c r="B108" s="9" t="s">
        <v>241</v>
      </c>
      <c r="D108" s="10">
        <v>18000</v>
      </c>
      <c r="E108" s="10">
        <f t="shared" si="20"/>
        <v>18000</v>
      </c>
      <c r="G108" s="10">
        <v>18000</v>
      </c>
      <c r="H108" s="10">
        <f t="shared" si="21"/>
        <v>18000</v>
      </c>
      <c r="J108" s="2">
        <f>D108</f>
        <v>18000</v>
      </c>
      <c r="K108" s="7">
        <f t="shared" si="22"/>
        <v>18000</v>
      </c>
      <c r="M108" s="2">
        <f>G108</f>
        <v>18000</v>
      </c>
      <c r="N108" s="7">
        <f t="shared" si="23"/>
        <v>18000</v>
      </c>
      <c r="Q108" s="13">
        <f t="shared" si="24"/>
        <v>0</v>
      </c>
      <c r="T108" s="13">
        <f t="shared" si="25"/>
        <v>0</v>
      </c>
      <c r="W108" s="13">
        <f t="shared" si="26"/>
        <v>0</v>
      </c>
      <c r="Z108" s="13">
        <f t="shared" si="27"/>
        <v>0</v>
      </c>
      <c r="AC108" s="13">
        <f t="shared" si="28"/>
        <v>0</v>
      </c>
      <c r="AF108" s="13">
        <f t="shared" si="29"/>
        <v>0</v>
      </c>
      <c r="AI108" s="13">
        <f t="shared" si="30"/>
        <v>0</v>
      </c>
      <c r="AL108" s="13">
        <f t="shared" si="31"/>
        <v>0</v>
      </c>
      <c r="AO108" s="13">
        <f t="shared" si="32"/>
        <v>0</v>
      </c>
      <c r="AR108" s="21">
        <f t="shared" si="33"/>
        <v>0</v>
      </c>
    </row>
    <row r="109" spans="2:44" ht="81" customHeight="1">
      <c r="B109" s="9" t="s">
        <v>242</v>
      </c>
      <c r="D109" s="10">
        <v>30000</v>
      </c>
      <c r="E109" s="10">
        <f t="shared" si="20"/>
        <v>30000</v>
      </c>
      <c r="G109" s="10">
        <f>27000</f>
        <v>27000</v>
      </c>
      <c r="H109" s="10">
        <f t="shared" si="21"/>
        <v>27000</v>
      </c>
      <c r="J109" s="2">
        <f>D109</f>
        <v>30000</v>
      </c>
      <c r="K109" s="7">
        <f t="shared" si="22"/>
        <v>30000</v>
      </c>
      <c r="M109" s="2">
        <f>G109</f>
        <v>27000</v>
      </c>
      <c r="N109" s="7">
        <f t="shared" si="23"/>
        <v>27000</v>
      </c>
      <c r="Q109" s="13">
        <f t="shared" si="24"/>
        <v>0</v>
      </c>
      <c r="T109" s="13">
        <f t="shared" si="25"/>
        <v>0</v>
      </c>
      <c r="W109" s="13">
        <f t="shared" si="26"/>
        <v>0</v>
      </c>
      <c r="Z109" s="13">
        <f t="shared" si="27"/>
        <v>0</v>
      </c>
      <c r="AC109" s="13">
        <f t="shared" si="28"/>
        <v>0</v>
      </c>
      <c r="AF109" s="13">
        <f t="shared" si="29"/>
        <v>0</v>
      </c>
      <c r="AI109" s="13">
        <f t="shared" si="30"/>
        <v>0</v>
      </c>
      <c r="AL109" s="13">
        <f t="shared" si="31"/>
        <v>0</v>
      </c>
      <c r="AO109" s="13">
        <f t="shared" si="32"/>
        <v>0</v>
      </c>
      <c r="AR109" s="21">
        <f t="shared" si="33"/>
        <v>0</v>
      </c>
    </row>
    <row r="110" spans="2:44" ht="22.5">
      <c r="B110" s="9" t="s">
        <v>1227</v>
      </c>
      <c r="C110" s="10">
        <v>50000</v>
      </c>
      <c r="E110" s="10">
        <f t="shared" si="20"/>
        <v>50000</v>
      </c>
      <c r="F110" s="10">
        <v>50000</v>
      </c>
      <c r="H110" s="10">
        <f t="shared" si="21"/>
        <v>50000</v>
      </c>
      <c r="I110" s="2">
        <f>C110</f>
        <v>50000</v>
      </c>
      <c r="K110" s="7">
        <f t="shared" si="22"/>
        <v>50000</v>
      </c>
      <c r="L110" s="2">
        <f>F110</f>
        <v>50000</v>
      </c>
      <c r="N110" s="7">
        <f t="shared" si="23"/>
        <v>50000</v>
      </c>
      <c r="Q110" s="13">
        <f t="shared" si="24"/>
        <v>0</v>
      </c>
      <c r="T110" s="13">
        <f t="shared" si="25"/>
        <v>0</v>
      </c>
      <c r="W110" s="13">
        <f t="shared" si="26"/>
        <v>0</v>
      </c>
      <c r="Z110" s="13">
        <f t="shared" si="27"/>
        <v>0</v>
      </c>
      <c r="AC110" s="13">
        <f t="shared" si="28"/>
        <v>0</v>
      </c>
      <c r="AF110" s="13">
        <f t="shared" si="29"/>
        <v>0</v>
      </c>
      <c r="AI110" s="13">
        <f t="shared" si="30"/>
        <v>0</v>
      </c>
      <c r="AL110" s="13">
        <f t="shared" si="31"/>
        <v>0</v>
      </c>
      <c r="AO110" s="13">
        <f t="shared" si="32"/>
        <v>0</v>
      </c>
      <c r="AR110" s="21">
        <f t="shared" si="33"/>
        <v>0</v>
      </c>
    </row>
    <row r="111" spans="1:44" ht="42.75">
      <c r="A111" t="s">
        <v>125</v>
      </c>
      <c r="B111" s="9" t="s">
        <v>243</v>
      </c>
      <c r="E111" s="10">
        <f t="shared" si="20"/>
        <v>0</v>
      </c>
      <c r="H111" s="10">
        <f t="shared" si="21"/>
        <v>0</v>
      </c>
      <c r="K111" s="7">
        <f t="shared" si="22"/>
        <v>0</v>
      </c>
      <c r="N111" s="7">
        <f t="shared" si="23"/>
        <v>0</v>
      </c>
      <c r="Q111" s="13">
        <f t="shared" si="24"/>
        <v>0</v>
      </c>
      <c r="T111" s="13">
        <f t="shared" si="25"/>
        <v>0</v>
      </c>
      <c r="W111" s="13">
        <f t="shared" si="26"/>
        <v>0</v>
      </c>
      <c r="Z111" s="13">
        <f t="shared" si="27"/>
        <v>0</v>
      </c>
      <c r="AC111" s="13">
        <f t="shared" si="28"/>
        <v>0</v>
      </c>
      <c r="AF111" s="13">
        <f t="shared" si="29"/>
        <v>0</v>
      </c>
      <c r="AI111" s="13">
        <f t="shared" si="30"/>
        <v>0</v>
      </c>
      <c r="AL111" s="13">
        <f t="shared" si="31"/>
        <v>0</v>
      </c>
      <c r="AO111" s="13">
        <f t="shared" si="32"/>
        <v>0</v>
      </c>
      <c r="AR111" s="21">
        <f t="shared" si="33"/>
        <v>0</v>
      </c>
    </row>
    <row r="112" spans="2:44" ht="42.75">
      <c r="B112" s="9" t="s">
        <v>244</v>
      </c>
      <c r="C112" s="10">
        <v>24500</v>
      </c>
      <c r="E112" s="10">
        <f t="shared" si="20"/>
        <v>24500</v>
      </c>
      <c r="F112" s="10">
        <v>24115</v>
      </c>
      <c r="H112" s="10">
        <f t="shared" si="21"/>
        <v>24115</v>
      </c>
      <c r="K112" s="7">
        <f t="shared" si="22"/>
        <v>0</v>
      </c>
      <c r="N112" s="7">
        <f t="shared" si="23"/>
        <v>0</v>
      </c>
      <c r="Q112" s="13">
        <f t="shared" si="24"/>
        <v>0</v>
      </c>
      <c r="T112" s="13">
        <f t="shared" si="25"/>
        <v>0</v>
      </c>
      <c r="W112" s="13">
        <f t="shared" si="26"/>
        <v>0</v>
      </c>
      <c r="Z112" s="13">
        <f t="shared" si="27"/>
        <v>0</v>
      </c>
      <c r="AC112" s="13">
        <f t="shared" si="28"/>
        <v>0</v>
      </c>
      <c r="AF112" s="13">
        <f t="shared" si="29"/>
        <v>0</v>
      </c>
      <c r="AG112" s="2">
        <f aca="true" t="shared" si="36" ref="AG112:AG118">C112</f>
        <v>24500</v>
      </c>
      <c r="AI112" s="13">
        <f t="shared" si="30"/>
        <v>24500</v>
      </c>
      <c r="AJ112" s="2">
        <f aca="true" t="shared" si="37" ref="AJ112:AJ118">F112</f>
        <v>24115</v>
      </c>
      <c r="AL112" s="13">
        <f t="shared" si="31"/>
        <v>24115</v>
      </c>
      <c r="AO112" s="13">
        <f t="shared" si="32"/>
        <v>0</v>
      </c>
      <c r="AR112" s="21">
        <f t="shared" si="33"/>
        <v>0</v>
      </c>
    </row>
    <row r="113" spans="2:44" ht="46.5" customHeight="1">
      <c r="B113" s="9" t="s">
        <v>245</v>
      </c>
      <c r="C113" s="10">
        <v>7500</v>
      </c>
      <c r="E113" s="10">
        <f t="shared" si="20"/>
        <v>7500</v>
      </c>
      <c r="F113" s="10">
        <v>7085</v>
      </c>
      <c r="H113" s="10">
        <f t="shared" si="21"/>
        <v>7085</v>
      </c>
      <c r="K113" s="7">
        <f t="shared" si="22"/>
        <v>0</v>
      </c>
      <c r="N113" s="7">
        <f t="shared" si="23"/>
        <v>0</v>
      </c>
      <c r="Q113" s="13">
        <f t="shared" si="24"/>
        <v>0</v>
      </c>
      <c r="T113" s="13">
        <f t="shared" si="25"/>
        <v>0</v>
      </c>
      <c r="W113" s="13">
        <f t="shared" si="26"/>
        <v>0</v>
      </c>
      <c r="Z113" s="13">
        <f t="shared" si="27"/>
        <v>0</v>
      </c>
      <c r="AC113" s="13">
        <f t="shared" si="28"/>
        <v>0</v>
      </c>
      <c r="AF113" s="13">
        <f t="shared" si="29"/>
        <v>0</v>
      </c>
      <c r="AG113" s="2">
        <f t="shared" si="36"/>
        <v>7500</v>
      </c>
      <c r="AI113" s="13">
        <f t="shared" si="30"/>
        <v>7500</v>
      </c>
      <c r="AJ113" s="2">
        <f t="shared" si="37"/>
        <v>7085</v>
      </c>
      <c r="AL113" s="13">
        <f t="shared" si="31"/>
        <v>7085</v>
      </c>
      <c r="AO113" s="13">
        <f t="shared" si="32"/>
        <v>0</v>
      </c>
      <c r="AR113" s="21">
        <f t="shared" si="33"/>
        <v>0</v>
      </c>
    </row>
    <row r="114" spans="2:44" ht="54" customHeight="1">
      <c r="B114" s="9" t="s">
        <v>246</v>
      </c>
      <c r="C114" s="10">
        <v>12000</v>
      </c>
      <c r="E114" s="10">
        <f t="shared" si="20"/>
        <v>12000</v>
      </c>
      <c r="F114" s="10">
        <v>11050</v>
      </c>
      <c r="H114" s="10">
        <f t="shared" si="21"/>
        <v>11050</v>
      </c>
      <c r="K114" s="7">
        <f t="shared" si="22"/>
        <v>0</v>
      </c>
      <c r="N114" s="7">
        <f t="shared" si="23"/>
        <v>0</v>
      </c>
      <c r="Q114" s="13">
        <f t="shared" si="24"/>
        <v>0</v>
      </c>
      <c r="T114" s="13">
        <f t="shared" si="25"/>
        <v>0</v>
      </c>
      <c r="W114" s="13">
        <f t="shared" si="26"/>
        <v>0</v>
      </c>
      <c r="Z114" s="13">
        <f t="shared" si="27"/>
        <v>0</v>
      </c>
      <c r="AC114" s="13">
        <f t="shared" si="28"/>
        <v>0</v>
      </c>
      <c r="AF114" s="13">
        <f t="shared" si="29"/>
        <v>0</v>
      </c>
      <c r="AG114" s="2">
        <f t="shared" si="36"/>
        <v>12000</v>
      </c>
      <c r="AI114" s="13">
        <f t="shared" si="30"/>
        <v>12000</v>
      </c>
      <c r="AJ114" s="2">
        <f t="shared" si="37"/>
        <v>11050</v>
      </c>
      <c r="AL114" s="13">
        <f t="shared" si="31"/>
        <v>11050</v>
      </c>
      <c r="AO114" s="13">
        <f t="shared" si="32"/>
        <v>0</v>
      </c>
      <c r="AR114" s="21">
        <f t="shared" si="33"/>
        <v>0</v>
      </c>
    </row>
    <row r="115" spans="2:44" ht="53.25" customHeight="1">
      <c r="B115" s="9" t="s">
        <v>247</v>
      </c>
      <c r="C115" s="10">
        <v>17000</v>
      </c>
      <c r="E115" s="10">
        <f t="shared" si="20"/>
        <v>17000</v>
      </c>
      <c r="F115" s="10">
        <v>16906</v>
      </c>
      <c r="H115" s="10">
        <f t="shared" si="21"/>
        <v>16906</v>
      </c>
      <c r="K115" s="7">
        <f t="shared" si="22"/>
        <v>0</v>
      </c>
      <c r="N115" s="7">
        <f t="shared" si="23"/>
        <v>0</v>
      </c>
      <c r="Q115" s="13">
        <f t="shared" si="24"/>
        <v>0</v>
      </c>
      <c r="T115" s="13">
        <f t="shared" si="25"/>
        <v>0</v>
      </c>
      <c r="W115" s="13">
        <f t="shared" si="26"/>
        <v>0</v>
      </c>
      <c r="Z115" s="13">
        <f t="shared" si="27"/>
        <v>0</v>
      </c>
      <c r="AC115" s="13">
        <f t="shared" si="28"/>
        <v>0</v>
      </c>
      <c r="AF115" s="13">
        <f t="shared" si="29"/>
        <v>0</v>
      </c>
      <c r="AG115" s="2">
        <f t="shared" si="36"/>
        <v>17000</v>
      </c>
      <c r="AI115" s="13">
        <f t="shared" si="30"/>
        <v>17000</v>
      </c>
      <c r="AJ115" s="2">
        <f t="shared" si="37"/>
        <v>16906</v>
      </c>
      <c r="AL115" s="13">
        <f t="shared" si="31"/>
        <v>16906</v>
      </c>
      <c r="AO115" s="13">
        <f t="shared" si="32"/>
        <v>0</v>
      </c>
      <c r="AR115" s="21">
        <f t="shared" si="33"/>
        <v>0</v>
      </c>
    </row>
    <row r="116" spans="2:44" ht="69" customHeight="1">
      <c r="B116" s="9" t="s">
        <v>248</v>
      </c>
      <c r="C116" s="10">
        <v>9500</v>
      </c>
      <c r="E116" s="10">
        <f t="shared" si="20"/>
        <v>9500</v>
      </c>
      <c r="F116" s="10">
        <v>9169</v>
      </c>
      <c r="H116" s="10">
        <f t="shared" si="21"/>
        <v>9169</v>
      </c>
      <c r="K116" s="7">
        <f t="shared" si="22"/>
        <v>0</v>
      </c>
      <c r="N116" s="7">
        <f t="shared" si="23"/>
        <v>0</v>
      </c>
      <c r="Q116" s="13">
        <f t="shared" si="24"/>
        <v>0</v>
      </c>
      <c r="T116" s="13">
        <f t="shared" si="25"/>
        <v>0</v>
      </c>
      <c r="W116" s="13">
        <f t="shared" si="26"/>
        <v>0</v>
      </c>
      <c r="Z116" s="13">
        <f t="shared" si="27"/>
        <v>0</v>
      </c>
      <c r="AC116" s="13">
        <f t="shared" si="28"/>
        <v>0</v>
      </c>
      <c r="AF116" s="13">
        <f t="shared" si="29"/>
        <v>0</v>
      </c>
      <c r="AG116" s="2">
        <f t="shared" si="36"/>
        <v>9500</v>
      </c>
      <c r="AI116" s="13">
        <f t="shared" si="30"/>
        <v>9500</v>
      </c>
      <c r="AJ116" s="2">
        <f t="shared" si="37"/>
        <v>9169</v>
      </c>
      <c r="AL116" s="13">
        <f t="shared" si="31"/>
        <v>9169</v>
      </c>
      <c r="AO116" s="13">
        <f t="shared" si="32"/>
        <v>0</v>
      </c>
      <c r="AR116" s="21">
        <f t="shared" si="33"/>
        <v>0</v>
      </c>
    </row>
    <row r="117" spans="2:44" ht="57.75" customHeight="1">
      <c r="B117" s="9" t="s">
        <v>249</v>
      </c>
      <c r="C117" s="10">
        <v>201000</v>
      </c>
      <c r="D117" s="10">
        <v>50000</v>
      </c>
      <c r="E117" s="10">
        <f t="shared" si="20"/>
        <v>251000</v>
      </c>
      <c r="F117" s="10">
        <v>200490</v>
      </c>
      <c r="G117" s="10">
        <v>32780</v>
      </c>
      <c r="H117" s="10">
        <f t="shared" si="21"/>
        <v>233270</v>
      </c>
      <c r="K117" s="7">
        <f t="shared" si="22"/>
        <v>0</v>
      </c>
      <c r="N117" s="7">
        <f t="shared" si="23"/>
        <v>0</v>
      </c>
      <c r="Q117" s="13">
        <f t="shared" si="24"/>
        <v>0</v>
      </c>
      <c r="T117" s="13">
        <f t="shared" si="25"/>
        <v>0</v>
      </c>
      <c r="W117" s="13">
        <f t="shared" si="26"/>
        <v>0</v>
      </c>
      <c r="Z117" s="13">
        <f t="shared" si="27"/>
        <v>0</v>
      </c>
      <c r="AC117" s="13">
        <f t="shared" si="28"/>
        <v>0</v>
      </c>
      <c r="AF117" s="13">
        <f t="shared" si="29"/>
        <v>0</v>
      </c>
      <c r="AG117" s="2">
        <f t="shared" si="36"/>
        <v>201000</v>
      </c>
      <c r="AH117" s="2">
        <f>D117</f>
        <v>50000</v>
      </c>
      <c r="AI117" s="13">
        <f t="shared" si="30"/>
        <v>251000</v>
      </c>
      <c r="AJ117" s="2">
        <f t="shared" si="37"/>
        <v>200490</v>
      </c>
      <c r="AK117" s="2">
        <f>G117</f>
        <v>32780</v>
      </c>
      <c r="AL117" s="13">
        <f t="shared" si="31"/>
        <v>233270</v>
      </c>
      <c r="AO117" s="13">
        <f t="shared" si="32"/>
        <v>0</v>
      </c>
      <c r="AR117" s="21">
        <f t="shared" si="33"/>
        <v>0</v>
      </c>
    </row>
    <row r="118" spans="2:44" ht="60" customHeight="1">
      <c r="B118" s="9" t="s">
        <v>250</v>
      </c>
      <c r="C118" s="10">
        <v>50000</v>
      </c>
      <c r="E118" s="10">
        <f t="shared" si="20"/>
        <v>50000</v>
      </c>
      <c r="F118" s="10">
        <v>50000</v>
      </c>
      <c r="H118" s="10">
        <f t="shared" si="21"/>
        <v>50000</v>
      </c>
      <c r="K118" s="7">
        <f t="shared" si="22"/>
        <v>0</v>
      </c>
      <c r="N118" s="7">
        <f t="shared" si="23"/>
        <v>0</v>
      </c>
      <c r="Q118" s="13">
        <f t="shared" si="24"/>
        <v>0</v>
      </c>
      <c r="T118" s="13">
        <f t="shared" si="25"/>
        <v>0</v>
      </c>
      <c r="W118" s="13">
        <f t="shared" si="26"/>
        <v>0</v>
      </c>
      <c r="Z118" s="13">
        <f t="shared" si="27"/>
        <v>0</v>
      </c>
      <c r="AC118" s="13">
        <f t="shared" si="28"/>
        <v>0</v>
      </c>
      <c r="AF118" s="13">
        <f t="shared" si="29"/>
        <v>0</v>
      </c>
      <c r="AG118" s="2">
        <f t="shared" si="36"/>
        <v>50000</v>
      </c>
      <c r="AI118" s="13">
        <f t="shared" si="30"/>
        <v>50000</v>
      </c>
      <c r="AJ118" s="2">
        <f t="shared" si="37"/>
        <v>50000</v>
      </c>
      <c r="AL118" s="13">
        <f t="shared" si="31"/>
        <v>50000</v>
      </c>
      <c r="AO118" s="13">
        <f t="shared" si="32"/>
        <v>0</v>
      </c>
      <c r="AR118" s="21">
        <f t="shared" si="33"/>
        <v>0</v>
      </c>
    </row>
    <row r="119" spans="1:44" ht="51.75" customHeight="1">
      <c r="A119" t="s">
        <v>123</v>
      </c>
      <c r="B119" s="9" t="s">
        <v>251</v>
      </c>
      <c r="C119" s="10">
        <v>10000</v>
      </c>
      <c r="E119" s="10">
        <f t="shared" si="20"/>
        <v>10000</v>
      </c>
      <c r="F119" s="10">
        <v>7360</v>
      </c>
      <c r="H119" s="10">
        <f t="shared" si="21"/>
        <v>7360</v>
      </c>
      <c r="K119" s="7">
        <f t="shared" si="22"/>
        <v>0</v>
      </c>
      <c r="N119" s="7">
        <f t="shared" si="23"/>
        <v>0</v>
      </c>
      <c r="Q119" s="13">
        <f t="shared" si="24"/>
        <v>0</v>
      </c>
      <c r="T119" s="13">
        <f t="shared" si="25"/>
        <v>0</v>
      </c>
      <c r="U119" s="2">
        <f>C119</f>
        <v>10000</v>
      </c>
      <c r="W119" s="13">
        <f t="shared" si="26"/>
        <v>10000</v>
      </c>
      <c r="X119" s="2">
        <f>F119</f>
        <v>7360</v>
      </c>
      <c r="Z119" s="13">
        <f t="shared" si="27"/>
        <v>7360</v>
      </c>
      <c r="AC119" s="13">
        <f t="shared" si="28"/>
        <v>0</v>
      </c>
      <c r="AF119" s="13">
        <f t="shared" si="29"/>
        <v>0</v>
      </c>
      <c r="AI119" s="13">
        <f t="shared" si="30"/>
        <v>0</v>
      </c>
      <c r="AL119" s="13">
        <f t="shared" si="31"/>
        <v>0</v>
      </c>
      <c r="AO119" s="13">
        <f t="shared" si="32"/>
        <v>0</v>
      </c>
      <c r="AR119" s="21">
        <f t="shared" si="33"/>
        <v>0</v>
      </c>
    </row>
    <row r="120" spans="1:44" ht="58.5" customHeight="1">
      <c r="A120" t="s">
        <v>125</v>
      </c>
      <c r="B120" s="9" t="s">
        <v>252</v>
      </c>
      <c r="C120" s="10">
        <v>5000</v>
      </c>
      <c r="E120" s="10">
        <f t="shared" si="20"/>
        <v>5000</v>
      </c>
      <c r="F120" s="10">
        <v>4388.6</v>
      </c>
      <c r="H120" s="10">
        <f t="shared" si="21"/>
        <v>4388.6</v>
      </c>
      <c r="K120" s="7">
        <f t="shared" si="22"/>
        <v>0</v>
      </c>
      <c r="N120" s="7">
        <f t="shared" si="23"/>
        <v>0</v>
      </c>
      <c r="Q120" s="13">
        <f t="shared" si="24"/>
        <v>0</v>
      </c>
      <c r="T120" s="13">
        <f t="shared" si="25"/>
        <v>0</v>
      </c>
      <c r="W120" s="13">
        <f t="shared" si="26"/>
        <v>0</v>
      </c>
      <c r="Z120" s="13">
        <f t="shared" si="27"/>
        <v>0</v>
      </c>
      <c r="AC120" s="13">
        <f t="shared" si="28"/>
        <v>0</v>
      </c>
      <c r="AF120" s="13">
        <f t="shared" si="29"/>
        <v>0</v>
      </c>
      <c r="AI120" s="13">
        <f t="shared" si="30"/>
        <v>0</v>
      </c>
      <c r="AL120" s="13">
        <f t="shared" si="31"/>
        <v>0</v>
      </c>
      <c r="AM120" s="7">
        <f>C120</f>
        <v>5000</v>
      </c>
      <c r="AO120" s="13">
        <f t="shared" si="32"/>
        <v>5000</v>
      </c>
      <c r="AP120" s="7">
        <f>F120</f>
        <v>4388.6</v>
      </c>
      <c r="AR120" s="21">
        <f t="shared" si="33"/>
        <v>4388.6</v>
      </c>
    </row>
    <row r="121" spans="1:44" ht="57.75" customHeight="1">
      <c r="A121" t="s">
        <v>125</v>
      </c>
      <c r="B121" s="9" t="s">
        <v>253</v>
      </c>
      <c r="C121" s="10">
        <v>400000</v>
      </c>
      <c r="E121" s="10">
        <f t="shared" si="20"/>
        <v>400000</v>
      </c>
      <c r="F121" s="10">
        <v>400000</v>
      </c>
      <c r="H121" s="10">
        <f t="shared" si="21"/>
        <v>400000</v>
      </c>
      <c r="K121" s="7">
        <f t="shared" si="22"/>
        <v>0</v>
      </c>
      <c r="N121" s="7">
        <f t="shared" si="23"/>
        <v>0</v>
      </c>
      <c r="Q121" s="13">
        <f t="shared" si="24"/>
        <v>0</v>
      </c>
      <c r="T121" s="13">
        <f t="shared" si="25"/>
        <v>0</v>
      </c>
      <c r="W121" s="13">
        <f t="shared" si="26"/>
        <v>0</v>
      </c>
      <c r="Z121" s="13">
        <f t="shared" si="27"/>
        <v>0</v>
      </c>
      <c r="AC121" s="13">
        <f t="shared" si="28"/>
        <v>0</v>
      </c>
      <c r="AF121" s="13">
        <f t="shared" si="29"/>
        <v>0</v>
      </c>
      <c r="AI121" s="13">
        <f t="shared" si="30"/>
        <v>0</v>
      </c>
      <c r="AL121" s="13">
        <f t="shared" si="31"/>
        <v>0</v>
      </c>
      <c r="AM121" s="7">
        <f>C121</f>
        <v>400000</v>
      </c>
      <c r="AO121" s="13">
        <f t="shared" si="32"/>
        <v>400000</v>
      </c>
      <c r="AP121" s="7">
        <f>F121</f>
        <v>400000</v>
      </c>
      <c r="AR121" s="21">
        <f t="shared" si="33"/>
        <v>400000</v>
      </c>
    </row>
    <row r="122" spans="1:44" ht="61.5" customHeight="1">
      <c r="A122" t="s">
        <v>125</v>
      </c>
      <c r="B122" s="9" t="s">
        <v>254</v>
      </c>
      <c r="C122" s="10">
        <v>45000</v>
      </c>
      <c r="D122" s="10">
        <v>795335</v>
      </c>
      <c r="E122" s="10">
        <f t="shared" si="20"/>
        <v>840335</v>
      </c>
      <c r="F122" s="10">
        <v>38032</v>
      </c>
      <c r="G122" s="10">
        <v>461763</v>
      </c>
      <c r="H122" s="10">
        <f t="shared" si="21"/>
        <v>499795</v>
      </c>
      <c r="I122" s="2">
        <f>C122</f>
        <v>45000</v>
      </c>
      <c r="J122" s="2">
        <f>D122</f>
        <v>795335</v>
      </c>
      <c r="K122" s="7">
        <f t="shared" si="22"/>
        <v>840335</v>
      </c>
      <c r="L122" s="2">
        <f>F122</f>
        <v>38032</v>
      </c>
      <c r="M122" s="2">
        <f>G122</f>
        <v>461763</v>
      </c>
      <c r="N122" s="7">
        <f t="shared" si="23"/>
        <v>499795</v>
      </c>
      <c r="Q122" s="13">
        <f t="shared" si="24"/>
        <v>0</v>
      </c>
      <c r="T122" s="13">
        <f t="shared" si="25"/>
        <v>0</v>
      </c>
      <c r="W122" s="13">
        <f t="shared" si="26"/>
        <v>0</v>
      </c>
      <c r="Z122" s="13">
        <f t="shared" si="27"/>
        <v>0</v>
      </c>
      <c r="AC122" s="13">
        <f t="shared" si="28"/>
        <v>0</v>
      </c>
      <c r="AF122" s="13">
        <f t="shared" si="29"/>
        <v>0</v>
      </c>
      <c r="AI122" s="13">
        <f t="shared" si="30"/>
        <v>0</v>
      </c>
      <c r="AL122" s="13">
        <f t="shared" si="31"/>
        <v>0</v>
      </c>
      <c r="AO122" s="13">
        <f t="shared" si="32"/>
        <v>0</v>
      </c>
      <c r="AR122" s="21">
        <f t="shared" si="33"/>
        <v>0</v>
      </c>
    </row>
    <row r="123" spans="1:44" ht="56.25" customHeight="1">
      <c r="A123" t="s">
        <v>125</v>
      </c>
      <c r="B123" s="9" t="s">
        <v>255</v>
      </c>
      <c r="C123" s="10">
        <v>160000</v>
      </c>
      <c r="E123" s="10">
        <f t="shared" si="20"/>
        <v>160000</v>
      </c>
      <c r="F123" s="10">
        <v>124011</v>
      </c>
      <c r="H123" s="10">
        <f t="shared" si="21"/>
        <v>124011</v>
      </c>
      <c r="K123" s="7">
        <f t="shared" si="22"/>
        <v>0</v>
      </c>
      <c r="N123" s="7">
        <f t="shared" si="23"/>
        <v>0</v>
      </c>
      <c r="Q123" s="13">
        <f t="shared" si="24"/>
        <v>0</v>
      </c>
      <c r="T123" s="13">
        <f t="shared" si="25"/>
        <v>0</v>
      </c>
      <c r="W123" s="13">
        <f t="shared" si="26"/>
        <v>0</v>
      </c>
      <c r="Z123" s="13">
        <f t="shared" si="27"/>
        <v>0</v>
      </c>
      <c r="AA123" s="2">
        <f>C123</f>
        <v>160000</v>
      </c>
      <c r="AC123" s="13">
        <f t="shared" si="28"/>
        <v>160000</v>
      </c>
      <c r="AD123" s="2">
        <f>F123</f>
        <v>124011</v>
      </c>
      <c r="AF123" s="13">
        <f t="shared" si="29"/>
        <v>124011</v>
      </c>
      <c r="AI123" s="13">
        <f t="shared" si="30"/>
        <v>0</v>
      </c>
      <c r="AL123" s="13">
        <f t="shared" si="31"/>
        <v>0</v>
      </c>
      <c r="AO123" s="13">
        <f t="shared" si="32"/>
        <v>0</v>
      </c>
      <c r="AR123" s="21">
        <f t="shared" si="33"/>
        <v>0</v>
      </c>
    </row>
    <row r="124" spans="1:44" ht="61.5" customHeight="1">
      <c r="A124" t="s">
        <v>125</v>
      </c>
      <c r="B124" s="9" t="s">
        <v>256</v>
      </c>
      <c r="C124" s="10">
        <v>1040000</v>
      </c>
      <c r="D124" s="10">
        <v>100000</v>
      </c>
      <c r="E124" s="10">
        <f t="shared" si="20"/>
        <v>1140000</v>
      </c>
      <c r="F124" s="10">
        <v>1030094.4</v>
      </c>
      <c r="G124" s="10">
        <v>96658</v>
      </c>
      <c r="H124" s="10">
        <f t="shared" si="21"/>
        <v>1126752.4</v>
      </c>
      <c r="I124" s="2">
        <f>C124</f>
        <v>1040000</v>
      </c>
      <c r="J124" s="2">
        <f>D124</f>
        <v>100000</v>
      </c>
      <c r="K124" s="7">
        <f t="shared" si="22"/>
        <v>1140000</v>
      </c>
      <c r="L124" s="2">
        <f>F124</f>
        <v>1030094.4</v>
      </c>
      <c r="M124" s="2">
        <f>G124</f>
        <v>96658</v>
      </c>
      <c r="N124" s="7">
        <f t="shared" si="23"/>
        <v>1126752.4</v>
      </c>
      <c r="Q124" s="13">
        <f t="shared" si="24"/>
        <v>0</v>
      </c>
      <c r="T124" s="13">
        <f t="shared" si="25"/>
        <v>0</v>
      </c>
      <c r="W124" s="13">
        <f t="shared" si="26"/>
        <v>0</v>
      </c>
      <c r="Z124" s="13">
        <f t="shared" si="27"/>
        <v>0</v>
      </c>
      <c r="AC124" s="13">
        <f t="shared" si="28"/>
        <v>0</v>
      </c>
      <c r="AF124" s="13">
        <f t="shared" si="29"/>
        <v>0</v>
      </c>
      <c r="AI124" s="13">
        <f t="shared" si="30"/>
        <v>0</v>
      </c>
      <c r="AL124" s="13">
        <f t="shared" si="31"/>
        <v>0</v>
      </c>
      <c r="AO124" s="13">
        <f t="shared" si="32"/>
        <v>0</v>
      </c>
      <c r="AR124" s="21">
        <f t="shared" si="33"/>
        <v>0</v>
      </c>
    </row>
    <row r="125" spans="1:44" ht="51.75" customHeight="1">
      <c r="A125" t="s">
        <v>119</v>
      </c>
      <c r="B125" s="9" t="s">
        <v>257</v>
      </c>
      <c r="C125" s="10">
        <v>12000</v>
      </c>
      <c r="D125" s="10">
        <v>390180</v>
      </c>
      <c r="E125" s="10">
        <f t="shared" si="20"/>
        <v>402180</v>
      </c>
      <c r="F125" s="10">
        <v>11990.86</v>
      </c>
      <c r="G125" s="10">
        <v>2813507.65</v>
      </c>
      <c r="H125" s="10">
        <f t="shared" si="21"/>
        <v>2825498.51</v>
      </c>
      <c r="K125" s="7">
        <f t="shared" si="22"/>
        <v>0</v>
      </c>
      <c r="N125" s="7">
        <f t="shared" si="23"/>
        <v>0</v>
      </c>
      <c r="Q125" s="13">
        <f t="shared" si="24"/>
        <v>0</v>
      </c>
      <c r="T125" s="13">
        <f t="shared" si="25"/>
        <v>0</v>
      </c>
      <c r="W125" s="13">
        <f t="shared" si="26"/>
        <v>0</v>
      </c>
      <c r="Z125" s="13">
        <f t="shared" si="27"/>
        <v>0</v>
      </c>
      <c r="AA125" s="2">
        <f>C125</f>
        <v>12000</v>
      </c>
      <c r="AB125" s="2">
        <f>D125</f>
        <v>390180</v>
      </c>
      <c r="AC125" s="13">
        <f t="shared" si="28"/>
        <v>402180</v>
      </c>
      <c r="AD125" s="2">
        <f>F125</f>
        <v>11990.86</v>
      </c>
      <c r="AE125" s="2">
        <f>G125</f>
        <v>2813507.65</v>
      </c>
      <c r="AF125" s="13">
        <f t="shared" si="29"/>
        <v>2825498.51</v>
      </c>
      <c r="AI125" s="13">
        <f t="shared" si="30"/>
        <v>0</v>
      </c>
      <c r="AL125" s="13">
        <f t="shared" si="31"/>
        <v>0</v>
      </c>
      <c r="AO125" s="13">
        <f t="shared" si="32"/>
        <v>0</v>
      </c>
      <c r="AR125" s="21">
        <f t="shared" si="33"/>
        <v>0</v>
      </c>
    </row>
    <row r="126" spans="2:44" ht="70.5" customHeight="1">
      <c r="B126" s="9" t="s">
        <v>258</v>
      </c>
      <c r="C126" s="10">
        <v>1500</v>
      </c>
      <c r="E126" s="10">
        <f t="shared" si="20"/>
        <v>1500</v>
      </c>
      <c r="F126" s="10">
        <v>1491.2</v>
      </c>
      <c r="H126" s="10">
        <f t="shared" si="21"/>
        <v>1491.2</v>
      </c>
      <c r="K126" s="7">
        <f t="shared" si="22"/>
        <v>0</v>
      </c>
      <c r="N126" s="7">
        <f t="shared" si="23"/>
        <v>0</v>
      </c>
      <c r="Q126" s="13">
        <f t="shared" si="24"/>
        <v>0</v>
      </c>
      <c r="T126" s="13">
        <f t="shared" si="25"/>
        <v>0</v>
      </c>
      <c r="W126" s="13">
        <f t="shared" si="26"/>
        <v>0</v>
      </c>
      <c r="Z126" s="13">
        <f t="shared" si="27"/>
        <v>0</v>
      </c>
      <c r="AA126" s="2">
        <f>C126</f>
        <v>1500</v>
      </c>
      <c r="AC126" s="13">
        <f t="shared" si="28"/>
        <v>1500</v>
      </c>
      <c r="AE126" s="2">
        <f>F126</f>
        <v>1491.2</v>
      </c>
      <c r="AF126" s="13">
        <f t="shared" si="29"/>
        <v>1491.2</v>
      </c>
      <c r="AI126" s="13">
        <f t="shared" si="30"/>
        <v>0</v>
      </c>
      <c r="AL126" s="13">
        <f t="shared" si="31"/>
        <v>0</v>
      </c>
      <c r="AO126" s="13">
        <f t="shared" si="32"/>
        <v>0</v>
      </c>
      <c r="AR126" s="21">
        <f t="shared" si="33"/>
        <v>0</v>
      </c>
    </row>
    <row r="127" spans="2:44" ht="85.5">
      <c r="B127" s="9" t="s">
        <v>259</v>
      </c>
      <c r="D127" s="10">
        <v>696000</v>
      </c>
      <c r="E127" s="10">
        <f t="shared" si="20"/>
        <v>696000</v>
      </c>
      <c r="G127" s="10">
        <v>627659</v>
      </c>
      <c r="H127" s="10">
        <f t="shared" si="21"/>
        <v>627659</v>
      </c>
      <c r="K127" s="7">
        <f t="shared" si="22"/>
        <v>0</v>
      </c>
      <c r="N127" s="7">
        <f t="shared" si="23"/>
        <v>0</v>
      </c>
      <c r="Q127" s="13">
        <f t="shared" si="24"/>
        <v>0</v>
      </c>
      <c r="T127" s="13">
        <f t="shared" si="25"/>
        <v>0</v>
      </c>
      <c r="W127" s="13">
        <f t="shared" si="26"/>
        <v>0</v>
      </c>
      <c r="Z127" s="13">
        <f t="shared" si="27"/>
        <v>0</v>
      </c>
      <c r="AB127" s="2">
        <f>D127</f>
        <v>696000</v>
      </c>
      <c r="AC127" s="13">
        <f t="shared" si="28"/>
        <v>696000</v>
      </c>
      <c r="AE127" s="2">
        <f>G127</f>
        <v>627659</v>
      </c>
      <c r="AF127" s="13">
        <f t="shared" si="29"/>
        <v>627659</v>
      </c>
      <c r="AI127" s="13">
        <f t="shared" si="30"/>
        <v>0</v>
      </c>
      <c r="AL127" s="13">
        <f t="shared" si="31"/>
        <v>0</v>
      </c>
      <c r="AO127" s="13">
        <f t="shared" si="32"/>
        <v>0</v>
      </c>
      <c r="AR127" s="21">
        <f t="shared" si="33"/>
        <v>0</v>
      </c>
    </row>
    <row r="128" spans="2:44" ht="99" customHeight="1">
      <c r="B128" s="9" t="s">
        <v>260</v>
      </c>
      <c r="D128" s="10">
        <v>1627500</v>
      </c>
      <c r="E128" s="10">
        <f t="shared" si="20"/>
        <v>1627500</v>
      </c>
      <c r="G128" s="10">
        <v>1480366.65</v>
      </c>
      <c r="H128" s="10">
        <f t="shared" si="21"/>
        <v>1480366.65</v>
      </c>
      <c r="K128" s="7">
        <f t="shared" si="22"/>
        <v>0</v>
      </c>
      <c r="N128" s="7">
        <f t="shared" si="23"/>
        <v>0</v>
      </c>
      <c r="Q128" s="13">
        <f t="shared" si="24"/>
        <v>0</v>
      </c>
      <c r="T128" s="13">
        <f t="shared" si="25"/>
        <v>0</v>
      </c>
      <c r="W128" s="13">
        <f t="shared" si="26"/>
        <v>0</v>
      </c>
      <c r="Z128" s="13">
        <f t="shared" si="27"/>
        <v>0</v>
      </c>
      <c r="AB128" s="2">
        <f>D128</f>
        <v>1627500</v>
      </c>
      <c r="AC128" s="13">
        <f t="shared" si="28"/>
        <v>1627500</v>
      </c>
      <c r="AE128" s="2">
        <f>G128</f>
        <v>1480366.65</v>
      </c>
      <c r="AF128" s="13">
        <f t="shared" si="29"/>
        <v>1480366.65</v>
      </c>
      <c r="AI128" s="13">
        <f t="shared" si="30"/>
        <v>0</v>
      </c>
      <c r="AL128" s="13">
        <f t="shared" si="31"/>
        <v>0</v>
      </c>
      <c r="AO128" s="13">
        <f t="shared" si="32"/>
        <v>0</v>
      </c>
      <c r="AR128" s="21">
        <f t="shared" si="33"/>
        <v>0</v>
      </c>
    </row>
    <row r="129" spans="2:44" ht="99" customHeight="1">
      <c r="B129" s="9" t="s">
        <v>261</v>
      </c>
      <c r="D129" s="10">
        <v>1110000</v>
      </c>
      <c r="E129" s="10">
        <f t="shared" si="20"/>
        <v>1110000</v>
      </c>
      <c r="G129" s="10">
        <v>346611</v>
      </c>
      <c r="H129" s="10">
        <f t="shared" si="21"/>
        <v>346611</v>
      </c>
      <c r="K129" s="7">
        <f t="shared" si="22"/>
        <v>0</v>
      </c>
      <c r="N129" s="7">
        <f t="shared" si="23"/>
        <v>0</v>
      </c>
      <c r="Q129" s="13">
        <f t="shared" si="24"/>
        <v>0</v>
      </c>
      <c r="T129" s="13">
        <f t="shared" si="25"/>
        <v>0</v>
      </c>
      <c r="W129" s="13">
        <f t="shared" si="26"/>
        <v>0</v>
      </c>
      <c r="Z129" s="13">
        <f t="shared" si="27"/>
        <v>0</v>
      </c>
      <c r="AB129" s="2">
        <f>D129</f>
        <v>1110000</v>
      </c>
      <c r="AC129" s="13">
        <f t="shared" si="28"/>
        <v>1110000</v>
      </c>
      <c r="AE129" s="2">
        <f>G129</f>
        <v>346611</v>
      </c>
      <c r="AF129" s="13">
        <f t="shared" si="29"/>
        <v>346611</v>
      </c>
      <c r="AI129" s="13">
        <f t="shared" si="30"/>
        <v>0</v>
      </c>
      <c r="AL129" s="13">
        <f t="shared" si="31"/>
        <v>0</v>
      </c>
      <c r="AO129" s="13">
        <f t="shared" si="32"/>
        <v>0</v>
      </c>
      <c r="AR129" s="21">
        <f t="shared" si="33"/>
        <v>0</v>
      </c>
    </row>
    <row r="130" spans="2:44" ht="106.5" customHeight="1">
      <c r="B130" s="9" t="s">
        <v>262</v>
      </c>
      <c r="D130" s="10">
        <v>300000</v>
      </c>
      <c r="E130" s="10">
        <f t="shared" si="20"/>
        <v>300000</v>
      </c>
      <c r="G130" s="10">
        <v>233248</v>
      </c>
      <c r="H130" s="10">
        <f t="shared" si="21"/>
        <v>233248</v>
      </c>
      <c r="K130" s="7">
        <f t="shared" si="22"/>
        <v>0</v>
      </c>
      <c r="N130" s="7">
        <f t="shared" si="23"/>
        <v>0</v>
      </c>
      <c r="Q130" s="13">
        <f t="shared" si="24"/>
        <v>0</v>
      </c>
      <c r="T130" s="13">
        <f t="shared" si="25"/>
        <v>0</v>
      </c>
      <c r="W130" s="13">
        <f t="shared" si="26"/>
        <v>0</v>
      </c>
      <c r="Z130" s="13">
        <f t="shared" si="27"/>
        <v>0</v>
      </c>
      <c r="AB130" s="2">
        <f>D130</f>
        <v>300000</v>
      </c>
      <c r="AC130" s="13">
        <f t="shared" si="28"/>
        <v>300000</v>
      </c>
      <c r="AE130" s="2">
        <f>G130</f>
        <v>233248</v>
      </c>
      <c r="AF130" s="13">
        <f t="shared" si="29"/>
        <v>233248</v>
      </c>
      <c r="AI130" s="13">
        <f t="shared" si="30"/>
        <v>0</v>
      </c>
      <c r="AL130" s="13">
        <f t="shared" si="31"/>
        <v>0</v>
      </c>
      <c r="AO130" s="13">
        <f t="shared" si="32"/>
        <v>0</v>
      </c>
      <c r="AR130" s="21">
        <f t="shared" si="33"/>
        <v>0</v>
      </c>
    </row>
    <row r="131" spans="2:44" ht="95.25" customHeight="1">
      <c r="B131" s="9" t="s">
        <v>263</v>
      </c>
      <c r="C131" s="10">
        <v>500</v>
      </c>
      <c r="E131" s="10">
        <f t="shared" si="20"/>
        <v>500</v>
      </c>
      <c r="F131" s="10">
        <v>500</v>
      </c>
      <c r="H131" s="10">
        <f t="shared" si="21"/>
        <v>500</v>
      </c>
      <c r="K131" s="7">
        <f t="shared" si="22"/>
        <v>0</v>
      </c>
      <c r="N131" s="7">
        <f t="shared" si="23"/>
        <v>0</v>
      </c>
      <c r="Q131" s="13">
        <f t="shared" si="24"/>
        <v>0</v>
      </c>
      <c r="T131" s="13">
        <f t="shared" si="25"/>
        <v>0</v>
      </c>
      <c r="W131" s="13">
        <f t="shared" si="26"/>
        <v>0</v>
      </c>
      <c r="Z131" s="13">
        <f t="shared" si="27"/>
        <v>0</v>
      </c>
      <c r="AA131" s="2">
        <f>C131</f>
        <v>500</v>
      </c>
      <c r="AC131" s="13">
        <f t="shared" si="28"/>
        <v>500</v>
      </c>
      <c r="AD131" s="2">
        <f>F131</f>
        <v>500</v>
      </c>
      <c r="AF131" s="13">
        <f t="shared" si="29"/>
        <v>500</v>
      </c>
      <c r="AI131" s="13">
        <f t="shared" si="30"/>
        <v>0</v>
      </c>
      <c r="AL131" s="13">
        <f t="shared" si="31"/>
        <v>0</v>
      </c>
      <c r="AO131" s="13">
        <f t="shared" si="32"/>
        <v>0</v>
      </c>
      <c r="AR131" s="21">
        <f t="shared" si="33"/>
        <v>0</v>
      </c>
    </row>
    <row r="132" spans="2:44" ht="105.75" customHeight="1">
      <c r="B132" s="9" t="s">
        <v>264</v>
      </c>
      <c r="D132" s="10">
        <v>68000</v>
      </c>
      <c r="E132" s="10">
        <f t="shared" si="20"/>
        <v>68000</v>
      </c>
      <c r="G132" s="10">
        <v>28090</v>
      </c>
      <c r="H132" s="10">
        <f t="shared" si="21"/>
        <v>28090</v>
      </c>
      <c r="K132" s="7">
        <f t="shared" si="22"/>
        <v>0</v>
      </c>
      <c r="N132" s="7">
        <f t="shared" si="23"/>
        <v>0</v>
      </c>
      <c r="Q132" s="13">
        <f t="shared" si="24"/>
        <v>0</v>
      </c>
      <c r="T132" s="13">
        <f t="shared" si="25"/>
        <v>0</v>
      </c>
      <c r="W132" s="13">
        <f t="shared" si="26"/>
        <v>0</v>
      </c>
      <c r="Z132" s="13">
        <f t="shared" si="27"/>
        <v>0</v>
      </c>
      <c r="AB132" s="2">
        <f>D132</f>
        <v>68000</v>
      </c>
      <c r="AC132" s="13">
        <f t="shared" si="28"/>
        <v>68000</v>
      </c>
      <c r="AE132" s="2">
        <f>G132</f>
        <v>28090</v>
      </c>
      <c r="AF132" s="13">
        <f t="shared" si="29"/>
        <v>28090</v>
      </c>
      <c r="AI132" s="13">
        <f t="shared" si="30"/>
        <v>0</v>
      </c>
      <c r="AL132" s="13">
        <f t="shared" si="31"/>
        <v>0</v>
      </c>
      <c r="AO132" s="13">
        <f t="shared" si="32"/>
        <v>0</v>
      </c>
      <c r="AR132" s="21">
        <f t="shared" si="33"/>
        <v>0</v>
      </c>
    </row>
    <row r="133" spans="2:44" ht="115.5" customHeight="1">
      <c r="B133" s="9" t="s">
        <v>1228</v>
      </c>
      <c r="D133" s="10">
        <v>225000</v>
      </c>
      <c r="E133" s="10">
        <f t="shared" si="20"/>
        <v>225000</v>
      </c>
      <c r="G133" s="10">
        <v>97533</v>
      </c>
      <c r="H133" s="10">
        <f t="shared" si="21"/>
        <v>97533</v>
      </c>
      <c r="K133" s="7">
        <f t="shared" si="22"/>
        <v>0</v>
      </c>
      <c r="N133" s="7">
        <f t="shared" si="23"/>
        <v>0</v>
      </c>
      <c r="Q133" s="13">
        <f t="shared" si="24"/>
        <v>0</v>
      </c>
      <c r="T133" s="13">
        <f t="shared" si="25"/>
        <v>0</v>
      </c>
      <c r="W133" s="13">
        <f t="shared" si="26"/>
        <v>0</v>
      </c>
      <c r="Z133" s="13">
        <f t="shared" si="27"/>
        <v>0</v>
      </c>
      <c r="AB133" s="2">
        <f>D133</f>
        <v>225000</v>
      </c>
      <c r="AC133" s="13">
        <f t="shared" si="28"/>
        <v>225000</v>
      </c>
      <c r="AE133" s="2">
        <f>G133</f>
        <v>97533</v>
      </c>
      <c r="AF133" s="13">
        <f t="shared" si="29"/>
        <v>97533</v>
      </c>
      <c r="AI133" s="13">
        <f t="shared" si="30"/>
        <v>0</v>
      </c>
      <c r="AL133" s="13">
        <f t="shared" si="31"/>
        <v>0</v>
      </c>
      <c r="AO133" s="13">
        <f t="shared" si="32"/>
        <v>0</v>
      </c>
      <c r="AR133" s="21">
        <f t="shared" si="33"/>
        <v>0</v>
      </c>
    </row>
    <row r="134" spans="2:44" ht="61.5" customHeight="1">
      <c r="B134" s="9" t="s">
        <v>1229</v>
      </c>
      <c r="C134" s="10">
        <v>10000</v>
      </c>
      <c r="E134" s="10">
        <f aca="true" t="shared" si="38" ref="E134:E176">SUM(C134:D134)</f>
        <v>10000</v>
      </c>
      <c r="F134" s="10">
        <v>9999.66</v>
      </c>
      <c r="H134" s="10">
        <f aca="true" t="shared" si="39" ref="H134:H176">SUM(F134:G134)</f>
        <v>9999.66</v>
      </c>
      <c r="K134" s="7">
        <f aca="true" t="shared" si="40" ref="K134:K176">SUM(I134:J134)</f>
        <v>0</v>
      </c>
      <c r="N134" s="7">
        <f aca="true" t="shared" si="41" ref="N134:N176">SUM(L134:M134)</f>
        <v>0</v>
      </c>
      <c r="Q134" s="13">
        <f aca="true" t="shared" si="42" ref="Q134:Q176">SUM(O134:P134)</f>
        <v>0</v>
      </c>
      <c r="T134" s="13">
        <f aca="true" t="shared" si="43" ref="T134:T176">SUM(R134:S134)</f>
        <v>0</v>
      </c>
      <c r="W134" s="13">
        <f aca="true" t="shared" si="44" ref="W134:W176">SUM(U134:V134)</f>
        <v>0</v>
      </c>
      <c r="Z134" s="13">
        <f aca="true" t="shared" si="45" ref="Z134:Z176">SUM(X134:Y134)</f>
        <v>0</v>
      </c>
      <c r="AA134" s="2">
        <f>C134</f>
        <v>10000</v>
      </c>
      <c r="AC134" s="13">
        <f aca="true" t="shared" si="46" ref="AC134:AC176">SUM(AA134:AB134)</f>
        <v>10000</v>
      </c>
      <c r="AD134" s="2">
        <f>F134</f>
        <v>9999.66</v>
      </c>
      <c r="AF134" s="13">
        <f aca="true" t="shared" si="47" ref="AF134:AF176">SUM(AD134:AE134)</f>
        <v>9999.66</v>
      </c>
      <c r="AI134" s="13">
        <f aca="true" t="shared" si="48" ref="AI134:AI176">SUM(AG134:AH134)</f>
        <v>0</v>
      </c>
      <c r="AL134" s="13">
        <f aca="true" t="shared" si="49" ref="AL134:AL176">SUM(AJ134:AK134)</f>
        <v>0</v>
      </c>
      <c r="AO134" s="13">
        <f aca="true" t="shared" si="50" ref="AO134:AO176">SUM(AM134:AN134)</f>
        <v>0</v>
      </c>
      <c r="AR134" s="21">
        <f aca="true" t="shared" si="51" ref="AR134:AR176">SUM(AP134:AQ134)</f>
        <v>0</v>
      </c>
    </row>
    <row r="135" spans="1:44" ht="138" customHeight="1">
      <c r="A135" t="s">
        <v>123</v>
      </c>
      <c r="B135" s="9" t="s">
        <v>1230</v>
      </c>
      <c r="C135" s="10">
        <v>2000</v>
      </c>
      <c r="E135" s="10">
        <f t="shared" si="38"/>
        <v>2000</v>
      </c>
      <c r="F135" s="10">
        <v>1966.28</v>
      </c>
      <c r="H135" s="10">
        <f t="shared" si="39"/>
        <v>1966.28</v>
      </c>
      <c r="K135" s="7">
        <f t="shared" si="40"/>
        <v>0</v>
      </c>
      <c r="N135" s="7">
        <f t="shared" si="41"/>
        <v>0</v>
      </c>
      <c r="Q135" s="13">
        <f t="shared" si="42"/>
        <v>0</v>
      </c>
      <c r="T135" s="13">
        <f t="shared" si="43"/>
        <v>0</v>
      </c>
      <c r="U135" s="2">
        <f>C135</f>
        <v>2000</v>
      </c>
      <c r="W135" s="13">
        <f t="shared" si="44"/>
        <v>2000</v>
      </c>
      <c r="X135" s="2">
        <f>F135</f>
        <v>1966.28</v>
      </c>
      <c r="Z135" s="13">
        <f t="shared" si="45"/>
        <v>1966.28</v>
      </c>
      <c r="AC135" s="13">
        <f t="shared" si="46"/>
        <v>0</v>
      </c>
      <c r="AF135" s="13">
        <f t="shared" si="47"/>
        <v>0</v>
      </c>
      <c r="AI135" s="13">
        <f t="shared" si="48"/>
        <v>0</v>
      </c>
      <c r="AL135" s="13">
        <f t="shared" si="49"/>
        <v>0</v>
      </c>
      <c r="AO135" s="13">
        <f t="shared" si="50"/>
        <v>0</v>
      </c>
      <c r="AR135" s="21">
        <f t="shared" si="51"/>
        <v>0</v>
      </c>
    </row>
    <row r="136" spans="2:44" ht="101.25" customHeight="1">
      <c r="B136" s="9" t="s">
        <v>1231</v>
      </c>
      <c r="E136" s="10">
        <f t="shared" si="38"/>
        <v>0</v>
      </c>
      <c r="H136" s="10">
        <f t="shared" si="39"/>
        <v>0</v>
      </c>
      <c r="K136" s="7">
        <f t="shared" si="40"/>
        <v>0</v>
      </c>
      <c r="N136" s="7">
        <f t="shared" si="41"/>
        <v>0</v>
      </c>
      <c r="Q136" s="13">
        <f t="shared" si="42"/>
        <v>0</v>
      </c>
      <c r="T136" s="13">
        <f t="shared" si="43"/>
        <v>0</v>
      </c>
      <c r="W136" s="13">
        <f t="shared" si="44"/>
        <v>0</v>
      </c>
      <c r="Z136" s="13">
        <f t="shared" si="45"/>
        <v>0</v>
      </c>
      <c r="AC136" s="13">
        <f t="shared" si="46"/>
        <v>0</v>
      </c>
      <c r="AF136" s="13">
        <f t="shared" si="47"/>
        <v>0</v>
      </c>
      <c r="AI136" s="13">
        <f t="shared" si="48"/>
        <v>0</v>
      </c>
      <c r="AL136" s="13">
        <f t="shared" si="49"/>
        <v>0</v>
      </c>
      <c r="AO136" s="13">
        <f t="shared" si="50"/>
        <v>0</v>
      </c>
      <c r="AR136" s="21">
        <f t="shared" si="51"/>
        <v>0</v>
      </c>
    </row>
    <row r="137" spans="2:44" ht="99.75">
      <c r="B137" s="9" t="s">
        <v>1232</v>
      </c>
      <c r="E137" s="10">
        <f t="shared" si="38"/>
        <v>0</v>
      </c>
      <c r="H137" s="10">
        <f t="shared" si="39"/>
        <v>0</v>
      </c>
      <c r="K137" s="7">
        <f t="shared" si="40"/>
        <v>0</v>
      </c>
      <c r="N137" s="7">
        <f t="shared" si="41"/>
        <v>0</v>
      </c>
      <c r="Q137" s="13">
        <f t="shared" si="42"/>
        <v>0</v>
      </c>
      <c r="T137" s="13">
        <f t="shared" si="43"/>
        <v>0</v>
      </c>
      <c r="W137" s="13">
        <f t="shared" si="44"/>
        <v>0</v>
      </c>
      <c r="Z137" s="13">
        <f t="shared" si="45"/>
        <v>0</v>
      </c>
      <c r="AC137" s="13">
        <f t="shared" si="46"/>
        <v>0</v>
      </c>
      <c r="AF137" s="13">
        <f t="shared" si="47"/>
        <v>0</v>
      </c>
      <c r="AI137" s="13">
        <f t="shared" si="48"/>
        <v>0</v>
      </c>
      <c r="AL137" s="13">
        <f t="shared" si="49"/>
        <v>0</v>
      </c>
      <c r="AO137" s="13">
        <f t="shared" si="50"/>
        <v>0</v>
      </c>
      <c r="AR137" s="21">
        <f t="shared" si="51"/>
        <v>0</v>
      </c>
    </row>
    <row r="138" spans="2:44" ht="85.5">
      <c r="B138" s="9" t="s">
        <v>1233</v>
      </c>
      <c r="E138" s="10">
        <f t="shared" si="38"/>
        <v>0</v>
      </c>
      <c r="H138" s="10">
        <f t="shared" si="39"/>
        <v>0</v>
      </c>
      <c r="K138" s="7">
        <f t="shared" si="40"/>
        <v>0</v>
      </c>
      <c r="N138" s="7">
        <f t="shared" si="41"/>
        <v>0</v>
      </c>
      <c r="Q138" s="13">
        <f t="shared" si="42"/>
        <v>0</v>
      </c>
      <c r="T138" s="13">
        <f t="shared" si="43"/>
        <v>0</v>
      </c>
      <c r="W138" s="13">
        <f t="shared" si="44"/>
        <v>0</v>
      </c>
      <c r="Z138" s="13">
        <f t="shared" si="45"/>
        <v>0</v>
      </c>
      <c r="AC138" s="13">
        <f t="shared" si="46"/>
        <v>0</v>
      </c>
      <c r="AF138" s="13">
        <f t="shared" si="47"/>
        <v>0</v>
      </c>
      <c r="AI138" s="13">
        <f t="shared" si="48"/>
        <v>0</v>
      </c>
      <c r="AL138" s="13">
        <f t="shared" si="49"/>
        <v>0</v>
      </c>
      <c r="AO138" s="13">
        <f t="shared" si="50"/>
        <v>0</v>
      </c>
      <c r="AR138" s="21">
        <f t="shared" si="51"/>
        <v>0</v>
      </c>
    </row>
    <row r="139" spans="2:44" ht="99.75">
      <c r="B139" s="9" t="s">
        <v>1234</v>
      </c>
      <c r="E139" s="10">
        <f t="shared" si="38"/>
        <v>0</v>
      </c>
      <c r="H139" s="10">
        <f t="shared" si="39"/>
        <v>0</v>
      </c>
      <c r="K139" s="7">
        <f t="shared" si="40"/>
        <v>0</v>
      </c>
      <c r="N139" s="7">
        <f t="shared" si="41"/>
        <v>0</v>
      </c>
      <c r="Q139" s="13">
        <f t="shared" si="42"/>
        <v>0</v>
      </c>
      <c r="T139" s="13">
        <f t="shared" si="43"/>
        <v>0</v>
      </c>
      <c r="W139" s="13">
        <f t="shared" si="44"/>
        <v>0</v>
      </c>
      <c r="Z139" s="13">
        <f t="shared" si="45"/>
        <v>0</v>
      </c>
      <c r="AC139" s="13">
        <f t="shared" si="46"/>
        <v>0</v>
      </c>
      <c r="AF139" s="13">
        <f t="shared" si="47"/>
        <v>0</v>
      </c>
      <c r="AI139" s="13">
        <f t="shared" si="48"/>
        <v>0</v>
      </c>
      <c r="AL139" s="13">
        <f t="shared" si="49"/>
        <v>0</v>
      </c>
      <c r="AO139" s="13">
        <f t="shared" si="50"/>
        <v>0</v>
      </c>
      <c r="AR139" s="21">
        <f t="shared" si="51"/>
        <v>0</v>
      </c>
    </row>
    <row r="140" spans="2:44" ht="105" customHeight="1">
      <c r="B140" s="9" t="s">
        <v>1235</v>
      </c>
      <c r="E140" s="10">
        <f t="shared" si="38"/>
        <v>0</v>
      </c>
      <c r="H140" s="10">
        <f t="shared" si="39"/>
        <v>0</v>
      </c>
      <c r="K140" s="7">
        <f t="shared" si="40"/>
        <v>0</v>
      </c>
      <c r="N140" s="7">
        <f t="shared" si="41"/>
        <v>0</v>
      </c>
      <c r="Q140" s="13">
        <f t="shared" si="42"/>
        <v>0</v>
      </c>
      <c r="T140" s="13">
        <f t="shared" si="43"/>
        <v>0</v>
      </c>
      <c r="W140" s="13">
        <f t="shared" si="44"/>
        <v>0</v>
      </c>
      <c r="Z140" s="13">
        <f t="shared" si="45"/>
        <v>0</v>
      </c>
      <c r="AC140" s="13">
        <f t="shared" si="46"/>
        <v>0</v>
      </c>
      <c r="AF140" s="13">
        <f t="shared" si="47"/>
        <v>0</v>
      </c>
      <c r="AI140" s="13">
        <f t="shared" si="48"/>
        <v>0</v>
      </c>
      <c r="AL140" s="13">
        <f t="shared" si="49"/>
        <v>0</v>
      </c>
      <c r="AO140" s="13">
        <f t="shared" si="50"/>
        <v>0</v>
      </c>
      <c r="AR140" s="21">
        <f t="shared" si="51"/>
        <v>0</v>
      </c>
    </row>
    <row r="141" spans="2:44" ht="174" customHeight="1">
      <c r="B141" s="9" t="s">
        <v>1236</v>
      </c>
      <c r="C141" s="10">
        <v>615000</v>
      </c>
      <c r="D141" s="10">
        <f>35000+1516000</f>
        <v>1551000</v>
      </c>
      <c r="E141" s="10">
        <f t="shared" si="38"/>
        <v>2166000</v>
      </c>
      <c r="F141" s="10">
        <f>254380</f>
        <v>254380</v>
      </c>
      <c r="G141" s="10">
        <f>5000+1220038.2</f>
        <v>1225038.2</v>
      </c>
      <c r="H141" s="10">
        <f t="shared" si="39"/>
        <v>1479418.2</v>
      </c>
      <c r="K141" s="7">
        <f t="shared" si="40"/>
        <v>0</v>
      </c>
      <c r="N141" s="7">
        <f t="shared" si="41"/>
        <v>0</v>
      </c>
      <c r="Q141" s="13">
        <f t="shared" si="42"/>
        <v>0</v>
      </c>
      <c r="T141" s="13">
        <f t="shared" si="43"/>
        <v>0</v>
      </c>
      <c r="U141" s="2">
        <f>C141</f>
        <v>615000</v>
      </c>
      <c r="V141" s="2">
        <f>D141</f>
        <v>1551000</v>
      </c>
      <c r="W141" s="13">
        <f t="shared" si="44"/>
        <v>2166000</v>
      </c>
      <c r="X141" s="2">
        <f>F141</f>
        <v>254380</v>
      </c>
      <c r="Y141" s="2">
        <f>G141</f>
        <v>1225038.2</v>
      </c>
      <c r="Z141" s="13">
        <f t="shared" si="45"/>
        <v>1479418.2</v>
      </c>
      <c r="AC141" s="13">
        <f t="shared" si="46"/>
        <v>0</v>
      </c>
      <c r="AF141" s="13">
        <f t="shared" si="47"/>
        <v>0</v>
      </c>
      <c r="AI141" s="13">
        <f t="shared" si="48"/>
        <v>0</v>
      </c>
      <c r="AL141" s="13">
        <f t="shared" si="49"/>
        <v>0</v>
      </c>
      <c r="AO141" s="13">
        <f t="shared" si="50"/>
        <v>0</v>
      </c>
      <c r="AR141" s="21">
        <f t="shared" si="51"/>
        <v>0</v>
      </c>
    </row>
    <row r="142" spans="2:44" ht="141" customHeight="1">
      <c r="B142" s="9" t="s">
        <v>1237</v>
      </c>
      <c r="E142" s="10">
        <f t="shared" si="38"/>
        <v>0</v>
      </c>
      <c r="H142" s="10">
        <f t="shared" si="39"/>
        <v>0</v>
      </c>
      <c r="K142" s="7">
        <f t="shared" si="40"/>
        <v>0</v>
      </c>
      <c r="N142" s="7">
        <f t="shared" si="41"/>
        <v>0</v>
      </c>
      <c r="Q142" s="13">
        <f t="shared" si="42"/>
        <v>0</v>
      </c>
      <c r="T142" s="13">
        <f t="shared" si="43"/>
        <v>0</v>
      </c>
      <c r="W142" s="13">
        <f t="shared" si="44"/>
        <v>0</v>
      </c>
      <c r="Z142" s="13">
        <f t="shared" si="45"/>
        <v>0</v>
      </c>
      <c r="AC142" s="13">
        <f t="shared" si="46"/>
        <v>0</v>
      </c>
      <c r="AF142" s="13">
        <f t="shared" si="47"/>
        <v>0</v>
      </c>
      <c r="AI142" s="13">
        <f t="shared" si="48"/>
        <v>0</v>
      </c>
      <c r="AL142" s="13">
        <f t="shared" si="49"/>
        <v>0</v>
      </c>
      <c r="AO142" s="13">
        <f t="shared" si="50"/>
        <v>0</v>
      </c>
      <c r="AR142" s="21">
        <f t="shared" si="51"/>
        <v>0</v>
      </c>
    </row>
    <row r="143" spans="2:44" ht="145.5" customHeight="1">
      <c r="B143" s="9" t="s">
        <v>1238</v>
      </c>
      <c r="C143" s="10">
        <v>85000</v>
      </c>
      <c r="D143" s="10">
        <v>20000</v>
      </c>
      <c r="E143" s="10">
        <f t="shared" si="38"/>
        <v>105000</v>
      </c>
      <c r="F143" s="10">
        <v>36561</v>
      </c>
      <c r="H143" s="10">
        <f t="shared" si="39"/>
        <v>36561</v>
      </c>
      <c r="K143" s="7">
        <f t="shared" si="40"/>
        <v>0</v>
      </c>
      <c r="N143" s="7">
        <f t="shared" si="41"/>
        <v>0</v>
      </c>
      <c r="Q143" s="13">
        <f t="shared" si="42"/>
        <v>0</v>
      </c>
      <c r="T143" s="13">
        <f t="shared" si="43"/>
        <v>0</v>
      </c>
      <c r="U143" s="2">
        <f>C143</f>
        <v>85000</v>
      </c>
      <c r="V143" s="2">
        <f>D143</f>
        <v>20000</v>
      </c>
      <c r="W143" s="13">
        <f t="shared" si="44"/>
        <v>105000</v>
      </c>
      <c r="X143" s="2">
        <f>F143</f>
        <v>36561</v>
      </c>
      <c r="Z143" s="13">
        <f t="shared" si="45"/>
        <v>36561</v>
      </c>
      <c r="AC143" s="13">
        <f t="shared" si="46"/>
        <v>0</v>
      </c>
      <c r="AF143" s="13">
        <f t="shared" si="47"/>
        <v>0</v>
      </c>
      <c r="AI143" s="13">
        <f t="shared" si="48"/>
        <v>0</v>
      </c>
      <c r="AL143" s="13">
        <f t="shared" si="49"/>
        <v>0</v>
      </c>
      <c r="AO143" s="13">
        <f t="shared" si="50"/>
        <v>0</v>
      </c>
      <c r="AR143" s="21">
        <f t="shared" si="51"/>
        <v>0</v>
      </c>
    </row>
    <row r="144" spans="2:44" ht="142.5">
      <c r="B144" s="9" t="s">
        <v>1239</v>
      </c>
      <c r="E144" s="10">
        <f t="shared" si="38"/>
        <v>0</v>
      </c>
      <c r="H144" s="10">
        <f t="shared" si="39"/>
        <v>0</v>
      </c>
      <c r="K144" s="7">
        <f t="shared" si="40"/>
        <v>0</v>
      </c>
      <c r="N144" s="7">
        <f t="shared" si="41"/>
        <v>0</v>
      </c>
      <c r="Q144" s="13">
        <f t="shared" si="42"/>
        <v>0</v>
      </c>
      <c r="T144" s="13">
        <f t="shared" si="43"/>
        <v>0</v>
      </c>
      <c r="W144" s="13">
        <f t="shared" si="44"/>
        <v>0</v>
      </c>
      <c r="Z144" s="13">
        <f t="shared" si="45"/>
        <v>0</v>
      </c>
      <c r="AC144" s="13">
        <f t="shared" si="46"/>
        <v>0</v>
      </c>
      <c r="AF144" s="13">
        <f t="shared" si="47"/>
        <v>0</v>
      </c>
      <c r="AI144" s="13">
        <f t="shared" si="48"/>
        <v>0</v>
      </c>
      <c r="AL144" s="13">
        <f t="shared" si="49"/>
        <v>0</v>
      </c>
      <c r="AO144" s="13">
        <f t="shared" si="50"/>
        <v>0</v>
      </c>
      <c r="AR144" s="21">
        <f t="shared" si="51"/>
        <v>0</v>
      </c>
    </row>
    <row r="145" spans="2:44" ht="142.5">
      <c r="B145" s="9" t="s">
        <v>1240</v>
      </c>
      <c r="E145" s="10">
        <f t="shared" si="38"/>
        <v>0</v>
      </c>
      <c r="H145" s="10">
        <f t="shared" si="39"/>
        <v>0</v>
      </c>
      <c r="K145" s="7">
        <f t="shared" si="40"/>
        <v>0</v>
      </c>
      <c r="N145" s="7">
        <f t="shared" si="41"/>
        <v>0</v>
      </c>
      <c r="Q145" s="13">
        <f t="shared" si="42"/>
        <v>0</v>
      </c>
      <c r="T145" s="13">
        <f t="shared" si="43"/>
        <v>0</v>
      </c>
      <c r="W145" s="13">
        <f t="shared" si="44"/>
        <v>0</v>
      </c>
      <c r="Z145" s="13">
        <f t="shared" si="45"/>
        <v>0</v>
      </c>
      <c r="AC145" s="13">
        <f t="shared" si="46"/>
        <v>0</v>
      </c>
      <c r="AF145" s="13">
        <f t="shared" si="47"/>
        <v>0</v>
      </c>
      <c r="AI145" s="13">
        <f t="shared" si="48"/>
        <v>0</v>
      </c>
      <c r="AL145" s="13">
        <f t="shared" si="49"/>
        <v>0</v>
      </c>
      <c r="AO145" s="13">
        <f t="shared" si="50"/>
        <v>0</v>
      </c>
      <c r="AR145" s="21">
        <f t="shared" si="51"/>
        <v>0</v>
      </c>
    </row>
    <row r="146" spans="1:44" ht="89.25" customHeight="1">
      <c r="A146" t="s">
        <v>735</v>
      </c>
      <c r="B146" s="9" t="s">
        <v>1241</v>
      </c>
      <c r="C146" s="10">
        <v>854280</v>
      </c>
      <c r="E146" s="10">
        <f t="shared" si="38"/>
        <v>854280</v>
      </c>
      <c r="F146" s="10">
        <v>854280</v>
      </c>
      <c r="H146" s="10">
        <f t="shared" si="39"/>
        <v>854280</v>
      </c>
      <c r="K146" s="7">
        <f t="shared" si="40"/>
        <v>0</v>
      </c>
      <c r="N146" s="7">
        <f t="shared" si="41"/>
        <v>0</v>
      </c>
      <c r="Q146" s="13">
        <f t="shared" si="42"/>
        <v>0</v>
      </c>
      <c r="T146" s="13">
        <f t="shared" si="43"/>
        <v>0</v>
      </c>
      <c r="U146" s="2">
        <f>C146</f>
        <v>854280</v>
      </c>
      <c r="W146" s="13">
        <f t="shared" si="44"/>
        <v>854280</v>
      </c>
      <c r="X146" s="2">
        <f>F146</f>
        <v>854280</v>
      </c>
      <c r="Z146" s="13">
        <f t="shared" si="45"/>
        <v>854280</v>
      </c>
      <c r="AC146" s="13">
        <f t="shared" si="46"/>
        <v>0</v>
      </c>
      <c r="AF146" s="13">
        <f t="shared" si="47"/>
        <v>0</v>
      </c>
      <c r="AI146" s="13">
        <f t="shared" si="48"/>
        <v>0</v>
      </c>
      <c r="AL146" s="13">
        <f t="shared" si="49"/>
        <v>0</v>
      </c>
      <c r="AO146" s="13">
        <f t="shared" si="50"/>
        <v>0</v>
      </c>
      <c r="AR146" s="21">
        <f t="shared" si="51"/>
        <v>0</v>
      </c>
    </row>
    <row r="147" spans="2:44" ht="69.75" customHeight="1">
      <c r="B147" s="9" t="s">
        <v>1242</v>
      </c>
      <c r="C147" s="10">
        <v>5000</v>
      </c>
      <c r="E147" s="10">
        <f t="shared" si="38"/>
        <v>5000</v>
      </c>
      <c r="F147" s="10">
        <v>3191</v>
      </c>
      <c r="H147" s="10">
        <f t="shared" si="39"/>
        <v>3191</v>
      </c>
      <c r="K147" s="7">
        <f t="shared" si="40"/>
        <v>0</v>
      </c>
      <c r="N147" s="7">
        <f t="shared" si="41"/>
        <v>0</v>
      </c>
      <c r="Q147" s="13">
        <f t="shared" si="42"/>
        <v>0</v>
      </c>
      <c r="T147" s="13">
        <f t="shared" si="43"/>
        <v>0</v>
      </c>
      <c r="W147" s="13">
        <f t="shared" si="44"/>
        <v>0</v>
      </c>
      <c r="Z147" s="13">
        <f t="shared" si="45"/>
        <v>0</v>
      </c>
      <c r="AC147" s="13">
        <f t="shared" si="46"/>
        <v>0</v>
      </c>
      <c r="AF147" s="13">
        <f t="shared" si="47"/>
        <v>0</v>
      </c>
      <c r="AG147" s="2">
        <f>C147</f>
        <v>5000</v>
      </c>
      <c r="AI147" s="13">
        <f t="shared" si="48"/>
        <v>5000</v>
      </c>
      <c r="AJ147" s="2">
        <f>F147</f>
        <v>3191</v>
      </c>
      <c r="AL147" s="13">
        <f t="shared" si="49"/>
        <v>3191</v>
      </c>
      <c r="AO147" s="13">
        <f t="shared" si="50"/>
        <v>0</v>
      </c>
      <c r="AR147" s="21">
        <f t="shared" si="51"/>
        <v>0</v>
      </c>
    </row>
    <row r="148" spans="2:44" ht="96" customHeight="1">
      <c r="B148" s="9" t="s">
        <v>1243</v>
      </c>
      <c r="C148" s="10">
        <v>10000</v>
      </c>
      <c r="E148" s="10">
        <f t="shared" si="38"/>
        <v>10000</v>
      </c>
      <c r="F148" s="10">
        <v>9998.54</v>
      </c>
      <c r="H148" s="10">
        <f t="shared" si="39"/>
        <v>9998.54</v>
      </c>
      <c r="K148" s="7">
        <f t="shared" si="40"/>
        <v>0</v>
      </c>
      <c r="N148" s="7">
        <f t="shared" si="41"/>
        <v>0</v>
      </c>
      <c r="Q148" s="13">
        <f t="shared" si="42"/>
        <v>0</v>
      </c>
      <c r="T148" s="13">
        <f t="shared" si="43"/>
        <v>0</v>
      </c>
      <c r="U148" s="2">
        <f>C148</f>
        <v>10000</v>
      </c>
      <c r="W148" s="13">
        <f t="shared" si="44"/>
        <v>10000</v>
      </c>
      <c r="X148" s="2">
        <f>F148</f>
        <v>9998.54</v>
      </c>
      <c r="Z148" s="13">
        <f t="shared" si="45"/>
        <v>9998.54</v>
      </c>
      <c r="AC148" s="13">
        <f t="shared" si="46"/>
        <v>0</v>
      </c>
      <c r="AF148" s="13">
        <f t="shared" si="47"/>
        <v>0</v>
      </c>
      <c r="AI148" s="13">
        <f t="shared" si="48"/>
        <v>0</v>
      </c>
      <c r="AL148" s="13">
        <f t="shared" si="49"/>
        <v>0</v>
      </c>
      <c r="AO148" s="13">
        <f t="shared" si="50"/>
        <v>0</v>
      </c>
      <c r="AR148" s="21">
        <f t="shared" si="51"/>
        <v>0</v>
      </c>
    </row>
    <row r="149" spans="2:44" ht="84.75" customHeight="1">
      <c r="B149" s="9" t="s">
        <v>1244</v>
      </c>
      <c r="C149" s="10">
        <v>10000</v>
      </c>
      <c r="E149" s="10">
        <f t="shared" si="38"/>
        <v>10000</v>
      </c>
      <c r="F149" s="10">
        <v>7774.08</v>
      </c>
      <c r="H149" s="10">
        <f t="shared" si="39"/>
        <v>7774.08</v>
      </c>
      <c r="K149" s="7">
        <f t="shared" si="40"/>
        <v>0</v>
      </c>
      <c r="N149" s="7">
        <f t="shared" si="41"/>
        <v>0</v>
      </c>
      <c r="Q149" s="13">
        <f t="shared" si="42"/>
        <v>0</v>
      </c>
      <c r="T149" s="13">
        <f t="shared" si="43"/>
        <v>0</v>
      </c>
      <c r="W149" s="13">
        <f t="shared" si="44"/>
        <v>0</v>
      </c>
      <c r="Z149" s="13">
        <f t="shared" si="45"/>
        <v>0</v>
      </c>
      <c r="AC149" s="13">
        <f t="shared" si="46"/>
        <v>0</v>
      </c>
      <c r="AF149" s="13">
        <f t="shared" si="47"/>
        <v>0</v>
      </c>
      <c r="AG149" s="2">
        <f>C149</f>
        <v>10000</v>
      </c>
      <c r="AI149" s="13">
        <f t="shared" si="48"/>
        <v>10000</v>
      </c>
      <c r="AJ149" s="2">
        <f>F149</f>
        <v>7774.08</v>
      </c>
      <c r="AL149" s="13">
        <f t="shared" si="49"/>
        <v>7774.08</v>
      </c>
      <c r="AO149" s="13">
        <f t="shared" si="50"/>
        <v>0</v>
      </c>
      <c r="AR149" s="21">
        <f t="shared" si="51"/>
        <v>0</v>
      </c>
    </row>
    <row r="150" spans="1:44" ht="47.25" customHeight="1">
      <c r="A150" t="s">
        <v>123</v>
      </c>
      <c r="B150" s="9" t="s">
        <v>1245</v>
      </c>
      <c r="C150" s="10">
        <v>33500</v>
      </c>
      <c r="E150" s="10">
        <f t="shared" si="38"/>
        <v>33500</v>
      </c>
      <c r="F150" s="10">
        <v>33500</v>
      </c>
      <c r="H150" s="10">
        <f t="shared" si="39"/>
        <v>33500</v>
      </c>
      <c r="K150" s="7">
        <f t="shared" si="40"/>
        <v>0</v>
      </c>
      <c r="N150" s="7">
        <f t="shared" si="41"/>
        <v>0</v>
      </c>
      <c r="Q150" s="13">
        <f t="shared" si="42"/>
        <v>0</v>
      </c>
      <c r="T150" s="13">
        <f t="shared" si="43"/>
        <v>0</v>
      </c>
      <c r="U150" s="2">
        <f>C150</f>
        <v>33500</v>
      </c>
      <c r="W150" s="13">
        <f t="shared" si="44"/>
        <v>33500</v>
      </c>
      <c r="X150" s="2">
        <f>F150</f>
        <v>33500</v>
      </c>
      <c r="Z150" s="13">
        <f t="shared" si="45"/>
        <v>33500</v>
      </c>
      <c r="AC150" s="13">
        <f t="shared" si="46"/>
        <v>0</v>
      </c>
      <c r="AF150" s="13">
        <f t="shared" si="47"/>
        <v>0</v>
      </c>
      <c r="AI150" s="13">
        <f t="shared" si="48"/>
        <v>0</v>
      </c>
      <c r="AL150" s="13">
        <f t="shared" si="49"/>
        <v>0</v>
      </c>
      <c r="AO150" s="13">
        <f t="shared" si="50"/>
        <v>0</v>
      </c>
      <c r="AR150" s="21">
        <f t="shared" si="51"/>
        <v>0</v>
      </c>
    </row>
    <row r="151" spans="1:44" ht="50.25" customHeight="1">
      <c r="A151" t="s">
        <v>121</v>
      </c>
      <c r="B151" s="9" t="s">
        <v>1246</v>
      </c>
      <c r="C151" s="10">
        <v>22000</v>
      </c>
      <c r="E151" s="10">
        <f t="shared" si="38"/>
        <v>22000</v>
      </c>
      <c r="F151" s="10">
        <f>9979+5000+7000</f>
        <v>21979</v>
      </c>
      <c r="H151" s="10">
        <f t="shared" si="39"/>
        <v>21979</v>
      </c>
      <c r="K151" s="7">
        <f t="shared" si="40"/>
        <v>0</v>
      </c>
      <c r="N151" s="7">
        <f t="shared" si="41"/>
        <v>0</v>
      </c>
      <c r="O151" s="2">
        <f>C151</f>
        <v>22000</v>
      </c>
      <c r="Q151" s="13">
        <f t="shared" si="42"/>
        <v>22000</v>
      </c>
      <c r="R151" s="2">
        <f>F151</f>
        <v>21979</v>
      </c>
      <c r="T151" s="13">
        <f t="shared" si="43"/>
        <v>21979</v>
      </c>
      <c r="W151" s="13">
        <f t="shared" si="44"/>
        <v>0</v>
      </c>
      <c r="Z151" s="13">
        <f t="shared" si="45"/>
        <v>0</v>
      </c>
      <c r="AC151" s="13">
        <f t="shared" si="46"/>
        <v>0</v>
      </c>
      <c r="AF151" s="13">
        <f t="shared" si="47"/>
        <v>0</v>
      </c>
      <c r="AI151" s="13">
        <f t="shared" si="48"/>
        <v>0</v>
      </c>
      <c r="AL151" s="13">
        <f t="shared" si="49"/>
        <v>0</v>
      </c>
      <c r="AO151" s="13">
        <f t="shared" si="50"/>
        <v>0</v>
      </c>
      <c r="AR151" s="21">
        <f t="shared" si="51"/>
        <v>0</v>
      </c>
    </row>
    <row r="152" spans="2:44" ht="22.5">
      <c r="B152" s="9" t="s">
        <v>1247</v>
      </c>
      <c r="C152" s="10">
        <v>2000</v>
      </c>
      <c r="E152" s="10">
        <f t="shared" si="38"/>
        <v>2000</v>
      </c>
      <c r="F152" s="10">
        <v>500</v>
      </c>
      <c r="H152" s="10">
        <f t="shared" si="39"/>
        <v>500</v>
      </c>
      <c r="K152" s="7">
        <f t="shared" si="40"/>
        <v>0</v>
      </c>
      <c r="N152" s="7">
        <f t="shared" si="41"/>
        <v>0</v>
      </c>
      <c r="Q152" s="13">
        <f t="shared" si="42"/>
        <v>0</v>
      </c>
      <c r="T152" s="13">
        <f t="shared" si="43"/>
        <v>0</v>
      </c>
      <c r="W152" s="13">
        <f t="shared" si="44"/>
        <v>0</v>
      </c>
      <c r="Z152" s="13">
        <f t="shared" si="45"/>
        <v>0</v>
      </c>
      <c r="AA152" s="2">
        <f>C152</f>
        <v>2000</v>
      </c>
      <c r="AC152" s="13">
        <f t="shared" si="46"/>
        <v>2000</v>
      </c>
      <c r="AD152" s="2">
        <f>F152</f>
        <v>500</v>
      </c>
      <c r="AF152" s="13">
        <f t="shared" si="47"/>
        <v>500</v>
      </c>
      <c r="AI152" s="13">
        <f t="shared" si="48"/>
        <v>0</v>
      </c>
      <c r="AL152" s="13">
        <f t="shared" si="49"/>
        <v>0</v>
      </c>
      <c r="AO152" s="13">
        <f t="shared" si="50"/>
        <v>0</v>
      </c>
      <c r="AR152" s="21">
        <f t="shared" si="51"/>
        <v>0</v>
      </c>
    </row>
    <row r="153" spans="2:44" ht="63.75" customHeight="1">
      <c r="B153" s="9" t="s">
        <v>1248</v>
      </c>
      <c r="C153" s="10">
        <v>10000</v>
      </c>
      <c r="E153" s="10">
        <f t="shared" si="38"/>
        <v>10000</v>
      </c>
      <c r="F153" s="10">
        <v>9700</v>
      </c>
      <c r="H153" s="10">
        <f t="shared" si="39"/>
        <v>9700</v>
      </c>
      <c r="K153" s="7">
        <f t="shared" si="40"/>
        <v>0</v>
      </c>
      <c r="N153" s="7">
        <f t="shared" si="41"/>
        <v>0</v>
      </c>
      <c r="Q153" s="13">
        <f t="shared" si="42"/>
        <v>0</v>
      </c>
      <c r="T153" s="13">
        <f t="shared" si="43"/>
        <v>0</v>
      </c>
      <c r="W153" s="13">
        <f t="shared" si="44"/>
        <v>0</v>
      </c>
      <c r="Z153" s="13">
        <f t="shared" si="45"/>
        <v>0</v>
      </c>
      <c r="AA153" s="2">
        <f>C153</f>
        <v>10000</v>
      </c>
      <c r="AC153" s="13">
        <f t="shared" si="46"/>
        <v>10000</v>
      </c>
      <c r="AD153" s="2">
        <f>F153</f>
        <v>9700</v>
      </c>
      <c r="AF153" s="13">
        <f t="shared" si="47"/>
        <v>9700</v>
      </c>
      <c r="AI153" s="13">
        <f t="shared" si="48"/>
        <v>0</v>
      </c>
      <c r="AL153" s="13">
        <f t="shared" si="49"/>
        <v>0</v>
      </c>
      <c r="AO153" s="13">
        <f t="shared" si="50"/>
        <v>0</v>
      </c>
      <c r="AR153" s="21">
        <f t="shared" si="51"/>
        <v>0</v>
      </c>
    </row>
    <row r="154" spans="1:44" ht="68.25" customHeight="1">
      <c r="A154" t="s">
        <v>121</v>
      </c>
      <c r="B154" s="9" t="s">
        <v>1249</v>
      </c>
      <c r="C154" s="10">
        <v>20000</v>
      </c>
      <c r="E154" s="10">
        <f t="shared" si="38"/>
        <v>20000</v>
      </c>
      <c r="H154" s="10">
        <f t="shared" si="39"/>
        <v>0</v>
      </c>
      <c r="K154" s="7">
        <f t="shared" si="40"/>
        <v>0</v>
      </c>
      <c r="N154" s="7">
        <f t="shared" si="41"/>
        <v>0</v>
      </c>
      <c r="O154" s="2">
        <f>C154</f>
        <v>20000</v>
      </c>
      <c r="Q154" s="13">
        <f t="shared" si="42"/>
        <v>20000</v>
      </c>
      <c r="T154" s="13">
        <f t="shared" si="43"/>
        <v>0</v>
      </c>
      <c r="W154" s="13">
        <f t="shared" si="44"/>
        <v>0</v>
      </c>
      <c r="Z154" s="13">
        <f t="shared" si="45"/>
        <v>0</v>
      </c>
      <c r="AC154" s="13">
        <f t="shared" si="46"/>
        <v>0</v>
      </c>
      <c r="AF154" s="13">
        <f t="shared" si="47"/>
        <v>0</v>
      </c>
      <c r="AI154" s="13">
        <f t="shared" si="48"/>
        <v>0</v>
      </c>
      <c r="AL154" s="13">
        <f t="shared" si="49"/>
        <v>0</v>
      </c>
      <c r="AO154" s="13">
        <f t="shared" si="50"/>
        <v>0</v>
      </c>
      <c r="AR154" s="21">
        <f t="shared" si="51"/>
        <v>0</v>
      </c>
    </row>
    <row r="155" spans="1:44" ht="52.5" customHeight="1">
      <c r="A155" t="s">
        <v>121</v>
      </c>
      <c r="B155" s="9" t="s">
        <v>1250</v>
      </c>
      <c r="C155" s="10">
        <v>100000</v>
      </c>
      <c r="E155" s="10">
        <f t="shared" si="38"/>
        <v>100000</v>
      </c>
      <c r="H155" s="10">
        <f t="shared" si="39"/>
        <v>0</v>
      </c>
      <c r="K155" s="7">
        <f t="shared" si="40"/>
        <v>0</v>
      </c>
      <c r="N155" s="7">
        <f t="shared" si="41"/>
        <v>0</v>
      </c>
      <c r="O155" s="2">
        <f>C155</f>
        <v>100000</v>
      </c>
      <c r="Q155" s="13">
        <f t="shared" si="42"/>
        <v>100000</v>
      </c>
      <c r="T155" s="13">
        <f t="shared" si="43"/>
        <v>0</v>
      </c>
      <c r="W155" s="13">
        <f t="shared" si="44"/>
        <v>0</v>
      </c>
      <c r="Z155" s="13">
        <f t="shared" si="45"/>
        <v>0</v>
      </c>
      <c r="AC155" s="13">
        <f t="shared" si="46"/>
        <v>0</v>
      </c>
      <c r="AF155" s="13">
        <f t="shared" si="47"/>
        <v>0</v>
      </c>
      <c r="AI155" s="13">
        <f t="shared" si="48"/>
        <v>0</v>
      </c>
      <c r="AL155" s="13">
        <f t="shared" si="49"/>
        <v>0</v>
      </c>
      <c r="AO155" s="13">
        <f t="shared" si="50"/>
        <v>0</v>
      </c>
      <c r="AR155" s="21">
        <f t="shared" si="51"/>
        <v>0</v>
      </c>
    </row>
    <row r="156" spans="1:44" ht="52.5" customHeight="1">
      <c r="A156" t="s">
        <v>121</v>
      </c>
      <c r="B156" s="9" t="s">
        <v>1251</v>
      </c>
      <c r="C156" s="10">
        <f>919607+10000</f>
        <v>929607</v>
      </c>
      <c r="E156" s="10">
        <f t="shared" si="38"/>
        <v>929607</v>
      </c>
      <c r="F156" s="10">
        <f>450806+21320+34290+44155+58048+5000</f>
        <v>613619</v>
      </c>
      <c r="H156" s="10">
        <f t="shared" si="39"/>
        <v>613619</v>
      </c>
      <c r="K156" s="7">
        <f t="shared" si="40"/>
        <v>0</v>
      </c>
      <c r="N156" s="7">
        <f t="shared" si="41"/>
        <v>0</v>
      </c>
      <c r="Q156" s="13">
        <f t="shared" si="42"/>
        <v>0</v>
      </c>
      <c r="T156" s="13">
        <f t="shared" si="43"/>
        <v>0</v>
      </c>
      <c r="W156" s="13">
        <f t="shared" si="44"/>
        <v>0</v>
      </c>
      <c r="Z156" s="13">
        <f t="shared" si="45"/>
        <v>0</v>
      </c>
      <c r="AC156" s="13">
        <f t="shared" si="46"/>
        <v>0</v>
      </c>
      <c r="AF156" s="13">
        <f t="shared" si="47"/>
        <v>0</v>
      </c>
      <c r="AI156" s="13">
        <f t="shared" si="48"/>
        <v>0</v>
      </c>
      <c r="AL156" s="13">
        <f t="shared" si="49"/>
        <v>0</v>
      </c>
      <c r="AO156" s="13">
        <f t="shared" si="50"/>
        <v>0</v>
      </c>
      <c r="AR156" s="21">
        <f t="shared" si="51"/>
        <v>0</v>
      </c>
    </row>
    <row r="157" spans="1:44" ht="44.25" customHeight="1">
      <c r="A157" t="s">
        <v>121</v>
      </c>
      <c r="B157" s="9" t="s">
        <v>1252</v>
      </c>
      <c r="C157" s="10">
        <v>60000</v>
      </c>
      <c r="E157" s="10">
        <f t="shared" si="38"/>
        <v>60000</v>
      </c>
      <c r="F157" s="10">
        <v>58643</v>
      </c>
      <c r="H157" s="10">
        <f t="shared" si="39"/>
        <v>58643</v>
      </c>
      <c r="K157" s="7">
        <f t="shared" si="40"/>
        <v>0</v>
      </c>
      <c r="N157" s="7">
        <f t="shared" si="41"/>
        <v>0</v>
      </c>
      <c r="O157" s="2">
        <f>C157</f>
        <v>60000</v>
      </c>
      <c r="Q157" s="13">
        <f t="shared" si="42"/>
        <v>60000</v>
      </c>
      <c r="R157" s="2">
        <f>F157</f>
        <v>58643</v>
      </c>
      <c r="T157" s="13">
        <f t="shared" si="43"/>
        <v>58643</v>
      </c>
      <c r="W157" s="13">
        <f t="shared" si="44"/>
        <v>0</v>
      </c>
      <c r="Z157" s="13">
        <f t="shared" si="45"/>
        <v>0</v>
      </c>
      <c r="AC157" s="13">
        <f t="shared" si="46"/>
        <v>0</v>
      </c>
      <c r="AF157" s="13">
        <f t="shared" si="47"/>
        <v>0</v>
      </c>
      <c r="AI157" s="13">
        <f t="shared" si="48"/>
        <v>0</v>
      </c>
      <c r="AL157" s="13">
        <f t="shared" si="49"/>
        <v>0</v>
      </c>
      <c r="AO157" s="13">
        <f t="shared" si="50"/>
        <v>0</v>
      </c>
      <c r="AR157" s="21">
        <f t="shared" si="51"/>
        <v>0</v>
      </c>
    </row>
    <row r="158" spans="1:44" ht="57.75" customHeight="1">
      <c r="A158" t="s">
        <v>121</v>
      </c>
      <c r="B158" s="9" t="s">
        <v>1253</v>
      </c>
      <c r="C158" s="10">
        <v>51000</v>
      </c>
      <c r="E158" s="10">
        <f t="shared" si="38"/>
        <v>51000</v>
      </c>
      <c r="F158" s="10">
        <v>50819</v>
      </c>
      <c r="H158" s="10">
        <f t="shared" si="39"/>
        <v>50819</v>
      </c>
      <c r="K158" s="7">
        <f t="shared" si="40"/>
        <v>0</v>
      </c>
      <c r="N158" s="7">
        <f t="shared" si="41"/>
        <v>0</v>
      </c>
      <c r="O158" s="2">
        <f>C158</f>
        <v>51000</v>
      </c>
      <c r="Q158" s="13">
        <f t="shared" si="42"/>
        <v>51000</v>
      </c>
      <c r="R158" s="2">
        <f>F158</f>
        <v>50819</v>
      </c>
      <c r="T158" s="13">
        <f t="shared" si="43"/>
        <v>50819</v>
      </c>
      <c r="W158" s="13">
        <f t="shared" si="44"/>
        <v>0</v>
      </c>
      <c r="Z158" s="13">
        <f t="shared" si="45"/>
        <v>0</v>
      </c>
      <c r="AC158" s="13">
        <f t="shared" si="46"/>
        <v>0</v>
      </c>
      <c r="AF158" s="13">
        <f t="shared" si="47"/>
        <v>0</v>
      </c>
      <c r="AI158" s="13">
        <f t="shared" si="48"/>
        <v>0</v>
      </c>
      <c r="AL158" s="13">
        <f t="shared" si="49"/>
        <v>0</v>
      </c>
      <c r="AO158" s="13">
        <f t="shared" si="50"/>
        <v>0</v>
      </c>
      <c r="AR158" s="21">
        <f t="shared" si="51"/>
        <v>0</v>
      </c>
    </row>
    <row r="159" spans="1:44" ht="54.75" customHeight="1">
      <c r="A159" t="s">
        <v>121</v>
      </c>
      <c r="B159" s="9" t="s">
        <v>42</v>
      </c>
      <c r="C159" s="10">
        <v>10000</v>
      </c>
      <c r="E159" s="10">
        <f t="shared" si="38"/>
        <v>10000</v>
      </c>
      <c r="H159" s="10">
        <f t="shared" si="39"/>
        <v>0</v>
      </c>
      <c r="K159" s="7">
        <f t="shared" si="40"/>
        <v>0</v>
      </c>
      <c r="N159" s="7">
        <f t="shared" si="41"/>
        <v>0</v>
      </c>
      <c r="O159" s="2">
        <f>C159</f>
        <v>10000</v>
      </c>
      <c r="Q159" s="13">
        <f t="shared" si="42"/>
        <v>10000</v>
      </c>
      <c r="T159" s="13">
        <f t="shared" si="43"/>
        <v>0</v>
      </c>
      <c r="W159" s="13">
        <f t="shared" si="44"/>
        <v>0</v>
      </c>
      <c r="Z159" s="13">
        <f t="shared" si="45"/>
        <v>0</v>
      </c>
      <c r="AC159" s="13">
        <f t="shared" si="46"/>
        <v>0</v>
      </c>
      <c r="AF159" s="13">
        <f t="shared" si="47"/>
        <v>0</v>
      </c>
      <c r="AI159" s="13">
        <f t="shared" si="48"/>
        <v>0</v>
      </c>
      <c r="AL159" s="13">
        <f t="shared" si="49"/>
        <v>0</v>
      </c>
      <c r="AO159" s="13">
        <f t="shared" si="50"/>
        <v>0</v>
      </c>
      <c r="AR159" s="21">
        <f t="shared" si="51"/>
        <v>0</v>
      </c>
    </row>
    <row r="160" spans="1:44" ht="70.5" customHeight="1">
      <c r="A160" t="s">
        <v>121</v>
      </c>
      <c r="B160" s="9" t="s">
        <v>1254</v>
      </c>
      <c r="C160" s="10">
        <v>9000</v>
      </c>
      <c r="E160" s="10">
        <f t="shared" si="38"/>
        <v>9000</v>
      </c>
      <c r="F160" s="10">
        <v>8990</v>
      </c>
      <c r="H160" s="10">
        <f t="shared" si="39"/>
        <v>8990</v>
      </c>
      <c r="K160" s="7">
        <f t="shared" si="40"/>
        <v>0</v>
      </c>
      <c r="N160" s="7">
        <f t="shared" si="41"/>
        <v>0</v>
      </c>
      <c r="O160" s="2">
        <f>C160</f>
        <v>9000</v>
      </c>
      <c r="Q160" s="13">
        <f t="shared" si="42"/>
        <v>9000</v>
      </c>
      <c r="R160" s="2">
        <f>F160</f>
        <v>8990</v>
      </c>
      <c r="T160" s="13">
        <f t="shared" si="43"/>
        <v>8990</v>
      </c>
      <c r="W160" s="13">
        <f t="shared" si="44"/>
        <v>0</v>
      </c>
      <c r="Z160" s="13">
        <f t="shared" si="45"/>
        <v>0</v>
      </c>
      <c r="AC160" s="13">
        <f t="shared" si="46"/>
        <v>0</v>
      </c>
      <c r="AF160" s="13">
        <f t="shared" si="47"/>
        <v>0</v>
      </c>
      <c r="AI160" s="13">
        <f t="shared" si="48"/>
        <v>0</v>
      </c>
      <c r="AL160" s="13">
        <f t="shared" si="49"/>
        <v>0</v>
      </c>
      <c r="AO160" s="13">
        <f t="shared" si="50"/>
        <v>0</v>
      </c>
      <c r="AR160" s="21">
        <f t="shared" si="51"/>
        <v>0</v>
      </c>
    </row>
    <row r="161" spans="1:44" ht="58.5" customHeight="1">
      <c r="A161" t="s">
        <v>121</v>
      </c>
      <c r="B161" s="9" t="s">
        <v>1255</v>
      </c>
      <c r="D161" s="10">
        <v>400000</v>
      </c>
      <c r="E161" s="10">
        <f t="shared" si="38"/>
        <v>400000</v>
      </c>
      <c r="G161" s="10">
        <v>400000</v>
      </c>
      <c r="H161" s="10">
        <f t="shared" si="39"/>
        <v>400000</v>
      </c>
      <c r="K161" s="7">
        <f t="shared" si="40"/>
        <v>0</v>
      </c>
      <c r="N161" s="7">
        <f t="shared" si="41"/>
        <v>0</v>
      </c>
      <c r="P161" s="2">
        <f>D161</f>
        <v>400000</v>
      </c>
      <c r="Q161" s="13">
        <f t="shared" si="42"/>
        <v>400000</v>
      </c>
      <c r="S161" s="2">
        <f>G161</f>
        <v>400000</v>
      </c>
      <c r="T161" s="13">
        <f t="shared" si="43"/>
        <v>400000</v>
      </c>
      <c r="W161" s="13">
        <f t="shared" si="44"/>
        <v>0</v>
      </c>
      <c r="Z161" s="13">
        <f t="shared" si="45"/>
        <v>0</v>
      </c>
      <c r="AC161" s="13">
        <f t="shared" si="46"/>
        <v>0</v>
      </c>
      <c r="AF161" s="13">
        <f t="shared" si="47"/>
        <v>0</v>
      </c>
      <c r="AI161" s="13">
        <f t="shared" si="48"/>
        <v>0</v>
      </c>
      <c r="AL161" s="13">
        <f t="shared" si="49"/>
        <v>0</v>
      </c>
      <c r="AO161" s="13">
        <f t="shared" si="50"/>
        <v>0</v>
      </c>
      <c r="AR161" s="21">
        <f t="shared" si="51"/>
        <v>0</v>
      </c>
    </row>
    <row r="162" spans="1:44" ht="51.75" customHeight="1">
      <c r="A162" t="s">
        <v>121</v>
      </c>
      <c r="B162" s="9" t="s">
        <v>1256</v>
      </c>
      <c r="D162" s="10">
        <v>370000</v>
      </c>
      <c r="E162" s="10">
        <f t="shared" si="38"/>
        <v>370000</v>
      </c>
      <c r="G162" s="10">
        <v>370000</v>
      </c>
      <c r="H162" s="10">
        <f t="shared" si="39"/>
        <v>370000</v>
      </c>
      <c r="K162" s="7">
        <f t="shared" si="40"/>
        <v>0</v>
      </c>
      <c r="N162" s="7">
        <f t="shared" si="41"/>
        <v>0</v>
      </c>
      <c r="P162" s="2">
        <f>D162</f>
        <v>370000</v>
      </c>
      <c r="Q162" s="13">
        <f t="shared" si="42"/>
        <v>370000</v>
      </c>
      <c r="S162" s="2">
        <f>G162</f>
        <v>370000</v>
      </c>
      <c r="T162" s="13">
        <f t="shared" si="43"/>
        <v>370000</v>
      </c>
      <c r="W162" s="13">
        <f t="shared" si="44"/>
        <v>0</v>
      </c>
      <c r="Z162" s="13">
        <f t="shared" si="45"/>
        <v>0</v>
      </c>
      <c r="AC162" s="13">
        <f t="shared" si="46"/>
        <v>0</v>
      </c>
      <c r="AF162" s="13">
        <f t="shared" si="47"/>
        <v>0</v>
      </c>
      <c r="AI162" s="13">
        <f t="shared" si="48"/>
        <v>0</v>
      </c>
      <c r="AL162" s="13">
        <f t="shared" si="49"/>
        <v>0</v>
      </c>
      <c r="AO162" s="13">
        <f t="shared" si="50"/>
        <v>0</v>
      </c>
      <c r="AR162" s="21">
        <f t="shared" si="51"/>
        <v>0</v>
      </c>
    </row>
    <row r="163" spans="1:44" ht="45.75" customHeight="1">
      <c r="A163" t="s">
        <v>121</v>
      </c>
      <c r="B163" s="9" t="s">
        <v>1257</v>
      </c>
      <c r="E163" s="10">
        <f t="shared" si="38"/>
        <v>0</v>
      </c>
      <c r="H163" s="10">
        <f t="shared" si="39"/>
        <v>0</v>
      </c>
      <c r="K163" s="7">
        <f t="shared" si="40"/>
        <v>0</v>
      </c>
      <c r="N163" s="7">
        <f t="shared" si="41"/>
        <v>0</v>
      </c>
      <c r="Q163" s="13">
        <f t="shared" si="42"/>
        <v>0</v>
      </c>
      <c r="T163" s="13">
        <f t="shared" si="43"/>
        <v>0</v>
      </c>
      <c r="W163" s="13">
        <f t="shared" si="44"/>
        <v>0</v>
      </c>
      <c r="Z163" s="13">
        <f t="shared" si="45"/>
        <v>0</v>
      </c>
      <c r="AC163" s="13">
        <f t="shared" si="46"/>
        <v>0</v>
      </c>
      <c r="AF163" s="13">
        <f t="shared" si="47"/>
        <v>0</v>
      </c>
      <c r="AI163" s="13">
        <f t="shared" si="48"/>
        <v>0</v>
      </c>
      <c r="AL163" s="13">
        <f t="shared" si="49"/>
        <v>0</v>
      </c>
      <c r="AO163" s="13">
        <f t="shared" si="50"/>
        <v>0</v>
      </c>
      <c r="AR163" s="21">
        <f t="shared" si="51"/>
        <v>0</v>
      </c>
    </row>
    <row r="164" spans="1:44" ht="70.5" customHeight="1">
      <c r="A164" t="s">
        <v>121</v>
      </c>
      <c r="B164" s="9" t="s">
        <v>1258</v>
      </c>
      <c r="D164" s="10">
        <v>400000</v>
      </c>
      <c r="E164" s="10">
        <f t="shared" si="38"/>
        <v>400000</v>
      </c>
      <c r="G164" s="10">
        <v>400000</v>
      </c>
      <c r="H164" s="10">
        <f t="shared" si="39"/>
        <v>400000</v>
      </c>
      <c r="K164" s="7">
        <f t="shared" si="40"/>
        <v>0</v>
      </c>
      <c r="N164" s="7">
        <f t="shared" si="41"/>
        <v>0</v>
      </c>
      <c r="P164" s="2">
        <f>D164</f>
        <v>400000</v>
      </c>
      <c r="Q164" s="13">
        <f t="shared" si="42"/>
        <v>400000</v>
      </c>
      <c r="S164" s="2">
        <f>G164</f>
        <v>400000</v>
      </c>
      <c r="T164" s="13">
        <f t="shared" si="43"/>
        <v>400000</v>
      </c>
      <c r="W164" s="13">
        <f t="shared" si="44"/>
        <v>0</v>
      </c>
      <c r="Z164" s="13">
        <f t="shared" si="45"/>
        <v>0</v>
      </c>
      <c r="AC164" s="13">
        <f t="shared" si="46"/>
        <v>0</v>
      </c>
      <c r="AF164" s="13">
        <f t="shared" si="47"/>
        <v>0</v>
      </c>
      <c r="AI164" s="13">
        <f t="shared" si="48"/>
        <v>0</v>
      </c>
      <c r="AL164" s="13">
        <f t="shared" si="49"/>
        <v>0</v>
      </c>
      <c r="AO164" s="13">
        <f t="shared" si="50"/>
        <v>0</v>
      </c>
      <c r="AR164" s="21">
        <f t="shared" si="51"/>
        <v>0</v>
      </c>
    </row>
    <row r="165" spans="1:44" ht="53.25" customHeight="1">
      <c r="A165" t="s">
        <v>121</v>
      </c>
      <c r="B165" s="9" t="s">
        <v>1259</v>
      </c>
      <c r="D165" s="10">
        <v>240000</v>
      </c>
      <c r="E165" s="10">
        <f t="shared" si="38"/>
        <v>240000</v>
      </c>
      <c r="G165" s="10">
        <v>240000</v>
      </c>
      <c r="H165" s="10">
        <f t="shared" si="39"/>
        <v>240000</v>
      </c>
      <c r="K165" s="7">
        <f t="shared" si="40"/>
        <v>0</v>
      </c>
      <c r="N165" s="7">
        <f t="shared" si="41"/>
        <v>0</v>
      </c>
      <c r="P165" s="2">
        <f>D165</f>
        <v>240000</v>
      </c>
      <c r="Q165" s="13">
        <f t="shared" si="42"/>
        <v>240000</v>
      </c>
      <c r="S165" s="2">
        <f>G165</f>
        <v>240000</v>
      </c>
      <c r="T165" s="13">
        <f t="shared" si="43"/>
        <v>240000</v>
      </c>
      <c r="W165" s="13">
        <f t="shared" si="44"/>
        <v>0</v>
      </c>
      <c r="Z165" s="13">
        <f t="shared" si="45"/>
        <v>0</v>
      </c>
      <c r="AC165" s="13">
        <f t="shared" si="46"/>
        <v>0</v>
      </c>
      <c r="AF165" s="13">
        <f t="shared" si="47"/>
        <v>0</v>
      </c>
      <c r="AI165" s="13">
        <f t="shared" si="48"/>
        <v>0</v>
      </c>
      <c r="AL165" s="13">
        <f t="shared" si="49"/>
        <v>0</v>
      </c>
      <c r="AO165" s="13">
        <f t="shared" si="50"/>
        <v>0</v>
      </c>
      <c r="AR165" s="21">
        <f t="shared" si="51"/>
        <v>0</v>
      </c>
    </row>
    <row r="166" spans="2:44" ht="53.25" customHeight="1">
      <c r="B166" s="9" t="s">
        <v>1260</v>
      </c>
      <c r="C166" s="10">
        <v>28000</v>
      </c>
      <c r="E166" s="10">
        <f t="shared" si="38"/>
        <v>28000</v>
      </c>
      <c r="F166" s="10">
        <v>22951</v>
      </c>
      <c r="H166" s="10">
        <f t="shared" si="39"/>
        <v>22951</v>
      </c>
      <c r="K166" s="7">
        <f t="shared" si="40"/>
        <v>0</v>
      </c>
      <c r="N166" s="7">
        <f t="shared" si="41"/>
        <v>0</v>
      </c>
      <c r="O166" s="2">
        <f>C166</f>
        <v>28000</v>
      </c>
      <c r="Q166" s="13">
        <f t="shared" si="42"/>
        <v>28000</v>
      </c>
      <c r="R166" s="2">
        <f>F166</f>
        <v>22951</v>
      </c>
      <c r="T166" s="13">
        <f t="shared" si="43"/>
        <v>22951</v>
      </c>
      <c r="W166" s="13">
        <f t="shared" si="44"/>
        <v>0</v>
      </c>
      <c r="Z166" s="13">
        <f t="shared" si="45"/>
        <v>0</v>
      </c>
      <c r="AC166" s="13">
        <f t="shared" si="46"/>
        <v>0</v>
      </c>
      <c r="AF166" s="13">
        <f t="shared" si="47"/>
        <v>0</v>
      </c>
      <c r="AI166" s="13">
        <f t="shared" si="48"/>
        <v>0</v>
      </c>
      <c r="AL166" s="13">
        <f t="shared" si="49"/>
        <v>0</v>
      </c>
      <c r="AO166" s="13">
        <f t="shared" si="50"/>
        <v>0</v>
      </c>
      <c r="AR166" s="21">
        <f t="shared" si="51"/>
        <v>0</v>
      </c>
    </row>
    <row r="167" spans="2:44" ht="41.25" customHeight="1">
      <c r="B167" s="9" t="s">
        <v>1261</v>
      </c>
      <c r="C167" s="10">
        <v>19870</v>
      </c>
      <c r="E167" s="10">
        <f t="shared" si="38"/>
        <v>19870</v>
      </c>
      <c r="F167" s="10">
        <f>8200+11000</f>
        <v>19200</v>
      </c>
      <c r="H167" s="10">
        <f t="shared" si="39"/>
        <v>19200</v>
      </c>
      <c r="K167" s="7">
        <f t="shared" si="40"/>
        <v>0</v>
      </c>
      <c r="N167" s="7">
        <f t="shared" si="41"/>
        <v>0</v>
      </c>
      <c r="Q167" s="13">
        <f t="shared" si="42"/>
        <v>0</v>
      </c>
      <c r="T167" s="13">
        <f t="shared" si="43"/>
        <v>0</v>
      </c>
      <c r="W167" s="13">
        <f t="shared" si="44"/>
        <v>0</v>
      </c>
      <c r="Z167" s="13">
        <f t="shared" si="45"/>
        <v>0</v>
      </c>
      <c r="AA167" s="2">
        <f>C167</f>
        <v>19870</v>
      </c>
      <c r="AC167" s="13">
        <f t="shared" si="46"/>
        <v>19870</v>
      </c>
      <c r="AD167" s="2">
        <f>F167</f>
        <v>19200</v>
      </c>
      <c r="AF167" s="13">
        <f t="shared" si="47"/>
        <v>19200</v>
      </c>
      <c r="AI167" s="13">
        <f t="shared" si="48"/>
        <v>0</v>
      </c>
      <c r="AL167" s="13">
        <f t="shared" si="49"/>
        <v>0</v>
      </c>
      <c r="AO167" s="13">
        <f t="shared" si="50"/>
        <v>0</v>
      </c>
      <c r="AR167" s="21">
        <f t="shared" si="51"/>
        <v>0</v>
      </c>
    </row>
    <row r="168" spans="2:44" ht="50.25" customHeight="1">
      <c r="B168" s="9" t="s">
        <v>1262</v>
      </c>
      <c r="C168" s="10">
        <v>35000</v>
      </c>
      <c r="E168" s="10">
        <f t="shared" si="38"/>
        <v>35000</v>
      </c>
      <c r="F168" s="10">
        <v>30000</v>
      </c>
      <c r="H168" s="10">
        <f t="shared" si="39"/>
        <v>30000</v>
      </c>
      <c r="K168" s="7">
        <f t="shared" si="40"/>
        <v>0</v>
      </c>
      <c r="N168" s="7">
        <f t="shared" si="41"/>
        <v>0</v>
      </c>
      <c r="Q168" s="13">
        <f t="shared" si="42"/>
        <v>0</v>
      </c>
      <c r="T168" s="13">
        <f t="shared" si="43"/>
        <v>0</v>
      </c>
      <c r="W168" s="13">
        <f t="shared" si="44"/>
        <v>0</v>
      </c>
      <c r="Z168" s="13">
        <f t="shared" si="45"/>
        <v>0</v>
      </c>
      <c r="AA168" s="2">
        <f>C168</f>
        <v>35000</v>
      </c>
      <c r="AC168" s="13">
        <f t="shared" si="46"/>
        <v>35000</v>
      </c>
      <c r="AD168" s="2">
        <f>F168</f>
        <v>30000</v>
      </c>
      <c r="AF168" s="13">
        <f t="shared" si="47"/>
        <v>30000</v>
      </c>
      <c r="AI168" s="13">
        <f t="shared" si="48"/>
        <v>0</v>
      </c>
      <c r="AL168" s="13">
        <f t="shared" si="49"/>
        <v>0</v>
      </c>
      <c r="AO168" s="13">
        <f t="shared" si="50"/>
        <v>0</v>
      </c>
      <c r="AR168" s="21">
        <f t="shared" si="51"/>
        <v>0</v>
      </c>
    </row>
    <row r="169" spans="2:44" ht="78" customHeight="1">
      <c r="B169" s="9" t="s">
        <v>1263</v>
      </c>
      <c r="D169" s="10">
        <v>200000</v>
      </c>
      <c r="E169" s="10">
        <f t="shared" si="38"/>
        <v>200000</v>
      </c>
      <c r="G169" s="10">
        <v>200000</v>
      </c>
      <c r="H169" s="10">
        <f t="shared" si="39"/>
        <v>200000</v>
      </c>
      <c r="K169" s="7">
        <f t="shared" si="40"/>
        <v>0</v>
      </c>
      <c r="N169" s="7">
        <f t="shared" si="41"/>
        <v>0</v>
      </c>
      <c r="P169" s="2">
        <f>D169</f>
        <v>200000</v>
      </c>
      <c r="Q169" s="13">
        <f t="shared" si="42"/>
        <v>200000</v>
      </c>
      <c r="S169" s="2">
        <f>G169</f>
        <v>200000</v>
      </c>
      <c r="T169" s="13">
        <f t="shared" si="43"/>
        <v>200000</v>
      </c>
      <c r="W169" s="13">
        <f t="shared" si="44"/>
        <v>0</v>
      </c>
      <c r="Z169" s="13">
        <f t="shared" si="45"/>
        <v>0</v>
      </c>
      <c r="AC169" s="13">
        <f t="shared" si="46"/>
        <v>0</v>
      </c>
      <c r="AF169" s="13">
        <f t="shared" si="47"/>
        <v>0</v>
      </c>
      <c r="AI169" s="13">
        <f t="shared" si="48"/>
        <v>0</v>
      </c>
      <c r="AL169" s="13">
        <f t="shared" si="49"/>
        <v>0</v>
      </c>
      <c r="AO169" s="13">
        <f t="shared" si="50"/>
        <v>0</v>
      </c>
      <c r="AR169" s="21">
        <f t="shared" si="51"/>
        <v>0</v>
      </c>
    </row>
    <row r="170" spans="2:44" ht="52.5" customHeight="1">
      <c r="B170" s="9" t="s">
        <v>1264</v>
      </c>
      <c r="D170" s="10">
        <v>350000</v>
      </c>
      <c r="E170" s="10">
        <f t="shared" si="38"/>
        <v>350000</v>
      </c>
      <c r="G170" s="10">
        <v>350000</v>
      </c>
      <c r="H170" s="10">
        <f t="shared" si="39"/>
        <v>350000</v>
      </c>
      <c r="K170" s="7">
        <f t="shared" si="40"/>
        <v>0</v>
      </c>
      <c r="N170" s="7">
        <f t="shared" si="41"/>
        <v>0</v>
      </c>
      <c r="P170" s="2">
        <f>D170</f>
        <v>350000</v>
      </c>
      <c r="Q170" s="13">
        <f t="shared" si="42"/>
        <v>350000</v>
      </c>
      <c r="S170" s="2">
        <f>G170</f>
        <v>350000</v>
      </c>
      <c r="T170" s="13">
        <f t="shared" si="43"/>
        <v>350000</v>
      </c>
      <c r="W170" s="13">
        <f t="shared" si="44"/>
        <v>0</v>
      </c>
      <c r="Z170" s="13">
        <f t="shared" si="45"/>
        <v>0</v>
      </c>
      <c r="AC170" s="13">
        <f t="shared" si="46"/>
        <v>0</v>
      </c>
      <c r="AF170" s="13">
        <f t="shared" si="47"/>
        <v>0</v>
      </c>
      <c r="AI170" s="13">
        <f t="shared" si="48"/>
        <v>0</v>
      </c>
      <c r="AL170" s="13">
        <f t="shared" si="49"/>
        <v>0</v>
      </c>
      <c r="AO170" s="13">
        <f t="shared" si="50"/>
        <v>0</v>
      </c>
      <c r="AR170" s="21">
        <f t="shared" si="51"/>
        <v>0</v>
      </c>
    </row>
    <row r="171" spans="1:44" ht="61.5" customHeight="1">
      <c r="A171" t="s">
        <v>123</v>
      </c>
      <c r="B171" s="9" t="s">
        <v>1265</v>
      </c>
      <c r="E171" s="10">
        <f t="shared" si="38"/>
        <v>0</v>
      </c>
      <c r="H171" s="10">
        <f t="shared" si="39"/>
        <v>0</v>
      </c>
      <c r="K171" s="7">
        <f t="shared" si="40"/>
        <v>0</v>
      </c>
      <c r="N171" s="7">
        <f t="shared" si="41"/>
        <v>0</v>
      </c>
      <c r="Q171" s="13">
        <f t="shared" si="42"/>
        <v>0</v>
      </c>
      <c r="T171" s="13">
        <f t="shared" si="43"/>
        <v>0</v>
      </c>
      <c r="W171" s="13">
        <f t="shared" si="44"/>
        <v>0</v>
      </c>
      <c r="Z171" s="13">
        <f t="shared" si="45"/>
        <v>0</v>
      </c>
      <c r="AC171" s="13">
        <f t="shared" si="46"/>
        <v>0</v>
      </c>
      <c r="AF171" s="13">
        <f t="shared" si="47"/>
        <v>0</v>
      </c>
      <c r="AI171" s="13">
        <f t="shared" si="48"/>
        <v>0</v>
      </c>
      <c r="AL171" s="13">
        <f t="shared" si="49"/>
        <v>0</v>
      </c>
      <c r="AO171" s="13">
        <f t="shared" si="50"/>
        <v>0</v>
      </c>
      <c r="AR171" s="21">
        <f t="shared" si="51"/>
        <v>0</v>
      </c>
    </row>
    <row r="172" spans="1:44" ht="46.5" customHeight="1">
      <c r="A172" t="s">
        <v>125</v>
      </c>
      <c r="B172" s="9" t="s">
        <v>269</v>
      </c>
      <c r="C172" s="10">
        <v>659950</v>
      </c>
      <c r="E172" s="10">
        <f t="shared" si="38"/>
        <v>659950</v>
      </c>
      <c r="F172" s="10">
        <v>385322</v>
      </c>
      <c r="H172" s="10">
        <f t="shared" si="39"/>
        <v>385322</v>
      </c>
      <c r="K172" s="7">
        <f t="shared" si="40"/>
        <v>0</v>
      </c>
      <c r="N172" s="7">
        <f t="shared" si="41"/>
        <v>0</v>
      </c>
      <c r="Q172" s="13">
        <f t="shared" si="42"/>
        <v>0</v>
      </c>
      <c r="T172" s="13">
        <f t="shared" si="43"/>
        <v>0</v>
      </c>
      <c r="W172" s="13">
        <f t="shared" si="44"/>
        <v>0</v>
      </c>
      <c r="Z172" s="13">
        <f t="shared" si="45"/>
        <v>0</v>
      </c>
      <c r="AC172" s="13">
        <f t="shared" si="46"/>
        <v>0</v>
      </c>
      <c r="AF172" s="13">
        <f t="shared" si="47"/>
        <v>0</v>
      </c>
      <c r="AI172" s="13">
        <f t="shared" si="48"/>
        <v>0</v>
      </c>
      <c r="AL172" s="13">
        <f t="shared" si="49"/>
        <v>0</v>
      </c>
      <c r="AM172" s="7">
        <f>C172</f>
        <v>659950</v>
      </c>
      <c r="AO172" s="13">
        <f t="shared" si="50"/>
        <v>659950</v>
      </c>
      <c r="AP172" s="7">
        <f>F172</f>
        <v>385322</v>
      </c>
      <c r="AR172" s="21">
        <f t="shared" si="51"/>
        <v>385322</v>
      </c>
    </row>
    <row r="173" spans="1:44" ht="56.25" customHeight="1">
      <c r="A173" t="s">
        <v>125</v>
      </c>
      <c r="B173" s="9" t="s">
        <v>1274</v>
      </c>
      <c r="C173" s="10">
        <v>7500</v>
      </c>
      <c r="E173" s="10">
        <f t="shared" si="38"/>
        <v>7500</v>
      </c>
      <c r="F173" s="10">
        <v>7496</v>
      </c>
      <c r="H173" s="10">
        <f t="shared" si="39"/>
        <v>7496</v>
      </c>
      <c r="K173" s="7">
        <f t="shared" si="40"/>
        <v>0</v>
      </c>
      <c r="N173" s="7">
        <f t="shared" si="41"/>
        <v>0</v>
      </c>
      <c r="Q173" s="13">
        <f t="shared" si="42"/>
        <v>0</v>
      </c>
      <c r="T173" s="13">
        <f t="shared" si="43"/>
        <v>0</v>
      </c>
      <c r="W173" s="13">
        <f t="shared" si="44"/>
        <v>0</v>
      </c>
      <c r="Z173" s="13">
        <f t="shared" si="45"/>
        <v>0</v>
      </c>
      <c r="AC173" s="13">
        <f t="shared" si="46"/>
        <v>0</v>
      </c>
      <c r="AF173" s="13">
        <f t="shared" si="47"/>
        <v>0</v>
      </c>
      <c r="AG173" s="2">
        <f>C173</f>
        <v>7500</v>
      </c>
      <c r="AI173" s="13">
        <f t="shared" si="48"/>
        <v>7500</v>
      </c>
      <c r="AJ173" s="2">
        <f>F173</f>
        <v>7496</v>
      </c>
      <c r="AL173" s="13">
        <f t="shared" si="49"/>
        <v>7496</v>
      </c>
      <c r="AO173" s="13">
        <f t="shared" si="50"/>
        <v>0</v>
      </c>
      <c r="AR173" s="21">
        <f t="shared" si="51"/>
        <v>0</v>
      </c>
    </row>
    <row r="174" spans="5:44" ht="21" customHeight="1">
      <c r="E174" s="10">
        <f t="shared" si="38"/>
        <v>0</v>
      </c>
      <c r="H174" s="10">
        <f t="shared" si="39"/>
        <v>0</v>
      </c>
      <c r="K174" s="7">
        <f t="shared" si="40"/>
        <v>0</v>
      </c>
      <c r="N174" s="7">
        <f t="shared" si="41"/>
        <v>0</v>
      </c>
      <c r="Q174" s="13">
        <f t="shared" si="42"/>
        <v>0</v>
      </c>
      <c r="T174" s="13">
        <f t="shared" si="43"/>
        <v>0</v>
      </c>
      <c r="W174" s="13">
        <f t="shared" si="44"/>
        <v>0</v>
      </c>
      <c r="Z174" s="13">
        <f t="shared" si="45"/>
        <v>0</v>
      </c>
      <c r="AC174" s="13">
        <f t="shared" si="46"/>
        <v>0</v>
      </c>
      <c r="AF174" s="13">
        <f t="shared" si="47"/>
        <v>0</v>
      </c>
      <c r="AI174" s="13">
        <f t="shared" si="48"/>
        <v>0</v>
      </c>
      <c r="AL174" s="13">
        <f t="shared" si="49"/>
        <v>0</v>
      </c>
      <c r="AO174" s="13">
        <f t="shared" si="50"/>
        <v>0</v>
      </c>
      <c r="AR174" s="21">
        <f t="shared" si="51"/>
        <v>0</v>
      </c>
    </row>
    <row r="175" spans="5:44" ht="23.25" customHeight="1">
      <c r="E175" s="10">
        <f t="shared" si="38"/>
        <v>0</v>
      </c>
      <c r="H175" s="10">
        <f t="shared" si="39"/>
        <v>0</v>
      </c>
      <c r="K175" s="7">
        <f t="shared" si="40"/>
        <v>0</v>
      </c>
      <c r="N175" s="7">
        <f t="shared" si="41"/>
        <v>0</v>
      </c>
      <c r="Q175" s="13">
        <f t="shared" si="42"/>
        <v>0</v>
      </c>
      <c r="T175" s="13">
        <f t="shared" si="43"/>
        <v>0</v>
      </c>
      <c r="W175" s="13">
        <f t="shared" si="44"/>
        <v>0</v>
      </c>
      <c r="Z175" s="13">
        <f t="shared" si="45"/>
        <v>0</v>
      </c>
      <c r="AC175" s="13">
        <f t="shared" si="46"/>
        <v>0</v>
      </c>
      <c r="AF175" s="13">
        <f t="shared" si="47"/>
        <v>0</v>
      </c>
      <c r="AI175" s="13">
        <f t="shared" si="48"/>
        <v>0</v>
      </c>
      <c r="AL175" s="13">
        <f t="shared" si="49"/>
        <v>0</v>
      </c>
      <c r="AO175" s="13">
        <f t="shared" si="50"/>
        <v>0</v>
      </c>
      <c r="AR175" s="21">
        <f t="shared" si="51"/>
        <v>0</v>
      </c>
    </row>
    <row r="176" spans="2:44" ht="22.5">
      <c r="B176" s="31" t="s">
        <v>405</v>
      </c>
      <c r="C176" s="10">
        <f>SUM(C5:C173)</f>
        <v>48197141</v>
      </c>
      <c r="D176" s="10">
        <f>SUM(D5:D173)</f>
        <v>34034905</v>
      </c>
      <c r="E176" s="10">
        <f t="shared" si="38"/>
        <v>82232046</v>
      </c>
      <c r="F176" s="10">
        <f aca="true" t="shared" si="52" ref="F176:AQ176">SUM(F5:F173)</f>
        <v>45493834.55</v>
      </c>
      <c r="G176" s="10">
        <f t="shared" si="52"/>
        <v>31731227.869999994</v>
      </c>
      <c r="H176" s="10">
        <f t="shared" si="39"/>
        <v>77225062.41999999</v>
      </c>
      <c r="I176" s="10">
        <f t="shared" si="52"/>
        <v>4868800</v>
      </c>
      <c r="J176" s="10">
        <f t="shared" si="52"/>
        <v>17782545</v>
      </c>
      <c r="K176" s="7">
        <f t="shared" si="40"/>
        <v>22651345</v>
      </c>
      <c r="L176" s="10">
        <f t="shared" si="52"/>
        <v>4442800.27</v>
      </c>
      <c r="M176" s="10">
        <f t="shared" si="52"/>
        <v>15757866</v>
      </c>
      <c r="N176" s="7">
        <f t="shared" si="41"/>
        <v>20200666.27</v>
      </c>
      <c r="O176" s="10">
        <f t="shared" si="52"/>
        <v>1582002</v>
      </c>
      <c r="P176" s="10">
        <f t="shared" si="52"/>
        <v>2640000</v>
      </c>
      <c r="Q176" s="13">
        <f t="shared" si="42"/>
        <v>4222002</v>
      </c>
      <c r="R176" s="10">
        <f t="shared" si="52"/>
        <v>1174046</v>
      </c>
      <c r="S176" s="10">
        <f t="shared" si="52"/>
        <v>2640000</v>
      </c>
      <c r="T176" s="13">
        <f t="shared" si="43"/>
        <v>3814046</v>
      </c>
      <c r="U176" s="10">
        <f t="shared" si="52"/>
        <v>3812980</v>
      </c>
      <c r="V176" s="10">
        <f t="shared" si="52"/>
        <v>1571000</v>
      </c>
      <c r="W176" s="13">
        <f t="shared" si="44"/>
        <v>5383980</v>
      </c>
      <c r="X176" s="10">
        <f t="shared" si="52"/>
        <v>3109559.17</v>
      </c>
      <c r="Y176" s="10">
        <f t="shared" si="52"/>
        <v>1225038.2</v>
      </c>
      <c r="Z176" s="13">
        <f t="shared" si="45"/>
        <v>4334597.37</v>
      </c>
      <c r="AA176" s="10">
        <f t="shared" si="52"/>
        <v>722870</v>
      </c>
      <c r="AB176" s="10">
        <f t="shared" si="52"/>
        <v>5416680</v>
      </c>
      <c r="AC176" s="13">
        <f t="shared" si="46"/>
        <v>6139550</v>
      </c>
      <c r="AD176" s="10">
        <f t="shared" si="52"/>
        <v>336583.51999999996</v>
      </c>
      <c r="AE176" s="10">
        <f t="shared" si="52"/>
        <v>6517274.4</v>
      </c>
      <c r="AF176" s="13">
        <f t="shared" si="47"/>
        <v>6853857.92</v>
      </c>
      <c r="AG176" s="10">
        <f t="shared" si="52"/>
        <v>350000</v>
      </c>
      <c r="AH176" s="10">
        <f t="shared" si="52"/>
        <v>50000</v>
      </c>
      <c r="AI176" s="13">
        <f t="shared" si="48"/>
        <v>400000</v>
      </c>
      <c r="AJ176" s="10">
        <f t="shared" si="52"/>
        <v>342522.37000000005</v>
      </c>
      <c r="AK176" s="10">
        <f t="shared" si="52"/>
        <v>32780</v>
      </c>
      <c r="AL176" s="13">
        <f t="shared" si="49"/>
        <v>375302.37000000005</v>
      </c>
      <c r="AM176" s="10">
        <f t="shared" si="52"/>
        <v>35930882</v>
      </c>
      <c r="AN176" s="10">
        <f t="shared" si="52"/>
        <v>6574680</v>
      </c>
      <c r="AO176" s="13">
        <f t="shared" si="50"/>
        <v>42505562</v>
      </c>
      <c r="AP176" s="10">
        <f t="shared" si="52"/>
        <v>35473213.02</v>
      </c>
      <c r="AQ176" s="10">
        <f t="shared" si="52"/>
        <v>5559760.47</v>
      </c>
      <c r="AR176" s="21">
        <f t="shared" si="51"/>
        <v>41032973.49</v>
      </c>
    </row>
    <row r="177" spans="11:44" ht="22.5">
      <c r="K177" s="13">
        <f>SUM(I177:J177)</f>
        <v>0</v>
      </c>
      <c r="N177" s="13">
        <f>SUM(L177:M177)</f>
        <v>0</v>
      </c>
      <c r="Q177" s="13"/>
      <c r="T177" s="13"/>
      <c r="W177" s="13"/>
      <c r="Z177" s="13"/>
      <c r="AC177" s="13"/>
      <c r="AF177" s="13"/>
      <c r="AI177" s="13"/>
      <c r="AL177" s="13">
        <f>SUM(AJ177:AK177)</f>
        <v>0</v>
      </c>
      <c r="AO177" s="21"/>
      <c r="AR177" s="21">
        <f>SUM(AP177:AQ177)</f>
        <v>0</v>
      </c>
    </row>
  </sheetData>
  <sheetProtection/>
  <mergeCells count="22">
    <mergeCell ref="AG4:AI4"/>
    <mergeCell ref="O4:Q4"/>
    <mergeCell ref="R4:T4"/>
    <mergeCell ref="U4:W4"/>
    <mergeCell ref="X4:Z4"/>
    <mergeCell ref="C3:E3"/>
    <mergeCell ref="F3:H3"/>
    <mergeCell ref="AA4:AC4"/>
    <mergeCell ref="AD4:AF4"/>
    <mergeCell ref="AA2:AC2"/>
    <mergeCell ref="AD2:AF2"/>
    <mergeCell ref="AG2:AI2"/>
    <mergeCell ref="O2:Q2"/>
    <mergeCell ref="R2:T2"/>
    <mergeCell ref="U2:W2"/>
    <mergeCell ref="X2:Z2"/>
    <mergeCell ref="AM2:AO2"/>
    <mergeCell ref="AP2:AR2"/>
    <mergeCell ref="AJ4:AK4"/>
    <mergeCell ref="AJ2:AK2"/>
    <mergeCell ref="AM4:AO4"/>
    <mergeCell ref="AP4:AR4"/>
  </mergeCells>
  <printOptions gridLines="1"/>
  <pageMargins left="0.35433070866141736" right="0.35433070866141736" top="0.5905511811023623" bottom="0.3937007874015748" header="0.5118110236220472" footer="0.5118110236220472"/>
  <pageSetup orientation="landscape" paperSize="9" scale="55" r:id="rId1"/>
  <headerFooter>
    <oddFooter>&amp;Cหน้าที่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277"/>
  <sheetViews>
    <sheetView zoomScale="80" zoomScaleNormal="80" zoomScalePageLayoutView="0" workbookViewId="0" topLeftCell="B1">
      <pane xSplit="12285" ySplit="1665" topLeftCell="AO2" activePane="topLeft" state="split"/>
      <selection pane="topLeft" activeCell="B2" sqref="B2"/>
      <selection pane="topRight" activeCell="AM1" sqref="AM1:AR16384"/>
      <selection pane="bottomLeft" activeCell="H258" sqref="H258"/>
      <selection pane="bottomRight" activeCell="T275" sqref="T275"/>
    </sheetView>
  </sheetViews>
  <sheetFormatPr defaultColWidth="9.140625" defaultRowHeight="15"/>
  <cols>
    <col min="1" max="1" width="6.7109375" style="32" customWidth="1"/>
    <col min="2" max="2" width="41.8515625" style="33" customWidth="1"/>
    <col min="3" max="44" width="13.57421875" style="34" customWidth="1"/>
    <col min="45" max="16384" width="9.00390625" style="32" customWidth="1"/>
  </cols>
  <sheetData>
    <row r="1" ht="40.5">
      <c r="B1" s="33" t="s">
        <v>202</v>
      </c>
    </row>
    <row r="3" spans="1:44" ht="20.25">
      <c r="A3" s="32" t="s">
        <v>391</v>
      </c>
      <c r="B3" s="33" t="s">
        <v>439</v>
      </c>
      <c r="C3" s="41"/>
      <c r="D3" s="41" t="s">
        <v>440</v>
      </c>
      <c r="E3" s="41"/>
      <c r="F3" s="42"/>
      <c r="G3" s="42" t="s">
        <v>268</v>
      </c>
      <c r="H3" s="42"/>
      <c r="I3" s="43"/>
      <c r="J3" s="43"/>
      <c r="K3" s="43" t="s">
        <v>112</v>
      </c>
      <c r="L3" s="43"/>
      <c r="M3" s="43"/>
      <c r="N3" s="43"/>
      <c r="O3" s="44"/>
      <c r="P3" s="44"/>
      <c r="Q3" s="44" t="s">
        <v>113</v>
      </c>
      <c r="R3" s="44"/>
      <c r="S3" s="44"/>
      <c r="T3" s="44"/>
      <c r="U3" s="45"/>
      <c r="V3" s="45"/>
      <c r="W3" s="45" t="s">
        <v>114</v>
      </c>
      <c r="X3" s="45"/>
      <c r="Y3" s="45"/>
      <c r="Z3" s="45"/>
      <c r="AA3" s="46"/>
      <c r="AB3" s="46"/>
      <c r="AC3" s="46" t="s">
        <v>115</v>
      </c>
      <c r="AD3" s="46"/>
      <c r="AE3" s="46"/>
      <c r="AF3" s="46"/>
      <c r="AG3" s="45"/>
      <c r="AH3" s="45"/>
      <c r="AI3" s="45" t="s">
        <v>116</v>
      </c>
      <c r="AJ3" s="45"/>
      <c r="AK3" s="45"/>
      <c r="AL3" s="45"/>
      <c r="AM3" s="47" t="s">
        <v>736</v>
      </c>
      <c r="AN3" s="47"/>
      <c r="AO3" s="47"/>
      <c r="AP3" s="47"/>
      <c r="AQ3" s="47"/>
      <c r="AR3" s="47"/>
    </row>
    <row r="4" spans="3:44" ht="20.25">
      <c r="C4" s="41" t="s">
        <v>275</v>
      </c>
      <c r="D4" s="41" t="s">
        <v>276</v>
      </c>
      <c r="E4" s="41" t="s">
        <v>277</v>
      </c>
      <c r="F4" s="42" t="s">
        <v>275</v>
      </c>
      <c r="G4" s="42" t="s">
        <v>276</v>
      </c>
      <c r="H4" s="42" t="s">
        <v>277</v>
      </c>
      <c r="I4" s="43" t="s">
        <v>275</v>
      </c>
      <c r="J4" s="43" t="s">
        <v>276</v>
      </c>
      <c r="K4" s="43" t="s">
        <v>441</v>
      </c>
      <c r="L4" s="43" t="s">
        <v>275</v>
      </c>
      <c r="M4" s="43" t="s">
        <v>276</v>
      </c>
      <c r="N4" s="43" t="s">
        <v>268</v>
      </c>
      <c r="O4" s="44" t="s">
        <v>275</v>
      </c>
      <c r="P4" s="44" t="s">
        <v>276</v>
      </c>
      <c r="Q4" s="44" t="s">
        <v>442</v>
      </c>
      <c r="R4" s="44" t="s">
        <v>275</v>
      </c>
      <c r="S4" s="44" t="s">
        <v>276</v>
      </c>
      <c r="T4" s="44" t="s">
        <v>268</v>
      </c>
      <c r="U4" s="45" t="s">
        <v>275</v>
      </c>
      <c r="V4" s="45" t="s">
        <v>276</v>
      </c>
      <c r="W4" s="45" t="s">
        <v>442</v>
      </c>
      <c r="X4" s="45" t="s">
        <v>275</v>
      </c>
      <c r="Y4" s="45" t="s">
        <v>276</v>
      </c>
      <c r="Z4" s="45" t="s">
        <v>268</v>
      </c>
      <c r="AA4" s="46" t="s">
        <v>275</v>
      </c>
      <c r="AB4" s="46" t="s">
        <v>276</v>
      </c>
      <c r="AC4" s="46" t="s">
        <v>443</v>
      </c>
      <c r="AD4" s="46" t="s">
        <v>275</v>
      </c>
      <c r="AE4" s="46" t="s">
        <v>276</v>
      </c>
      <c r="AF4" s="46" t="s">
        <v>268</v>
      </c>
      <c r="AG4" s="45" t="s">
        <v>275</v>
      </c>
      <c r="AH4" s="45" t="s">
        <v>276</v>
      </c>
      <c r="AI4" s="45" t="s">
        <v>444</v>
      </c>
      <c r="AJ4" s="45" t="s">
        <v>275</v>
      </c>
      <c r="AK4" s="45" t="s">
        <v>276</v>
      </c>
      <c r="AL4" s="45" t="s">
        <v>268</v>
      </c>
      <c r="AM4" s="47" t="s">
        <v>275</v>
      </c>
      <c r="AN4" s="47" t="s">
        <v>276</v>
      </c>
      <c r="AO4" s="47" t="s">
        <v>444</v>
      </c>
      <c r="AP4" s="47" t="s">
        <v>275</v>
      </c>
      <c r="AQ4" s="47" t="s">
        <v>276</v>
      </c>
      <c r="AR4" s="47" t="s">
        <v>268</v>
      </c>
    </row>
    <row r="5" spans="1:2" ht="40.5">
      <c r="A5" s="32" t="s">
        <v>445</v>
      </c>
      <c r="B5" s="33" t="s">
        <v>446</v>
      </c>
    </row>
    <row r="6" spans="2:44" ht="121.5">
      <c r="B6" s="33" t="s">
        <v>447</v>
      </c>
      <c r="C6" s="34">
        <v>300000</v>
      </c>
      <c r="E6" s="34">
        <f>SUM(C6:D6)</f>
        <v>300000</v>
      </c>
      <c r="F6" s="34">
        <v>25388</v>
      </c>
      <c r="H6" s="34">
        <f>SUM(F6:G6)</f>
        <v>25388</v>
      </c>
      <c r="I6" s="34">
        <f>C6</f>
        <v>300000</v>
      </c>
      <c r="K6" s="34">
        <f>SUM(I6:J6)</f>
        <v>300000</v>
      </c>
      <c r="L6" s="34">
        <f>F6</f>
        <v>25388</v>
      </c>
      <c r="N6" s="34">
        <f>SUM(L6:M6)</f>
        <v>25388</v>
      </c>
      <c r="O6" s="34">
        <v>0</v>
      </c>
      <c r="P6" s="34">
        <v>0</v>
      </c>
      <c r="Q6" s="34">
        <f>SUM(O6:P6)</f>
        <v>0</v>
      </c>
      <c r="R6" s="34">
        <v>0</v>
      </c>
      <c r="S6" s="34">
        <v>0</v>
      </c>
      <c r="T6" s="34">
        <f>SUM(R6:S6)</f>
        <v>0</v>
      </c>
      <c r="U6" s="34">
        <v>0</v>
      </c>
      <c r="V6" s="34">
        <v>0</v>
      </c>
      <c r="W6" s="34">
        <f>SUM(U6:V6)</f>
        <v>0</v>
      </c>
      <c r="X6" s="34">
        <v>0</v>
      </c>
      <c r="Y6" s="34">
        <v>0</v>
      </c>
      <c r="Z6" s="34">
        <f>SUM(X6:Y6)</f>
        <v>0</v>
      </c>
      <c r="AA6" s="34">
        <v>0</v>
      </c>
      <c r="AB6" s="34">
        <v>0</v>
      </c>
      <c r="AC6" s="34">
        <f>SUM(AA6:AB6)</f>
        <v>0</v>
      </c>
      <c r="AD6" s="34">
        <v>0</v>
      </c>
      <c r="AE6" s="34">
        <v>0</v>
      </c>
      <c r="AF6" s="34">
        <f>SUM(AD6:AE6)</f>
        <v>0</v>
      </c>
      <c r="AG6" s="34">
        <v>0</v>
      </c>
      <c r="AH6" s="34">
        <v>0</v>
      </c>
      <c r="AI6" s="34">
        <f>SUM(AG6:AH6)</f>
        <v>0</v>
      </c>
      <c r="AJ6" s="34">
        <v>0</v>
      </c>
      <c r="AK6" s="34">
        <v>0</v>
      </c>
      <c r="AL6" s="34">
        <f>SUM(AJ6:AK6)</f>
        <v>0</v>
      </c>
      <c r="AM6" s="34">
        <v>0</v>
      </c>
      <c r="AN6" s="34">
        <v>0</v>
      </c>
      <c r="AO6" s="34">
        <f>SUM(AM6:AN6)</f>
        <v>0</v>
      </c>
      <c r="AP6" s="34">
        <v>0</v>
      </c>
      <c r="AQ6" s="34">
        <v>0</v>
      </c>
      <c r="AR6" s="34">
        <f>SUM(AP6:AQ6)</f>
        <v>0</v>
      </c>
    </row>
    <row r="7" spans="1:44" ht="121.5">
      <c r="A7" s="32" t="s">
        <v>448</v>
      </c>
      <c r="B7" s="33" t="s">
        <v>449</v>
      </c>
      <c r="C7" s="34">
        <v>50000</v>
      </c>
      <c r="E7" s="34">
        <f aca="true" t="shared" si="0" ref="E7:E70">SUM(C7:D7)</f>
        <v>50000</v>
      </c>
      <c r="F7" s="34">
        <v>46130</v>
      </c>
      <c r="H7" s="34">
        <f aca="true" t="shared" si="1" ref="H7:H70">SUM(F7:G7)</f>
        <v>46130</v>
      </c>
      <c r="K7" s="34">
        <f aca="true" t="shared" si="2" ref="K7:K70">SUM(I7:J7)</f>
        <v>0</v>
      </c>
      <c r="N7" s="34">
        <f aca="true" t="shared" si="3" ref="N7:N70">SUM(L7:M7)</f>
        <v>0</v>
      </c>
      <c r="Q7" s="34">
        <f aca="true" t="shared" si="4" ref="Q7:Q70">SUM(O7:P7)</f>
        <v>0</v>
      </c>
      <c r="T7" s="34">
        <f aca="true" t="shared" si="5" ref="T7:T70">SUM(R7:S7)</f>
        <v>0</v>
      </c>
      <c r="W7" s="34">
        <f aca="true" t="shared" si="6" ref="W7:W70">SUM(U7:V7)</f>
        <v>0</v>
      </c>
      <c r="Z7" s="34">
        <f aca="true" t="shared" si="7" ref="Z7:Z70">SUM(X7:Y7)</f>
        <v>0</v>
      </c>
      <c r="AA7" s="34">
        <f>C7</f>
        <v>50000</v>
      </c>
      <c r="AC7" s="34">
        <f aca="true" t="shared" si="8" ref="AC7:AC70">SUM(AA7:AB7)</f>
        <v>50000</v>
      </c>
      <c r="AD7" s="34">
        <f>F7</f>
        <v>46130</v>
      </c>
      <c r="AF7" s="34">
        <f aca="true" t="shared" si="9" ref="AF7:AF70">SUM(AD7:AE7)</f>
        <v>46130</v>
      </c>
      <c r="AI7" s="34">
        <f aca="true" t="shared" si="10" ref="AI7:AI70">SUM(AG7:AH7)</f>
        <v>0</v>
      </c>
      <c r="AL7" s="34">
        <f aca="true" t="shared" si="11" ref="AL7:AL70">SUM(AJ7:AK7)</f>
        <v>0</v>
      </c>
      <c r="AO7" s="34">
        <f aca="true" t="shared" si="12" ref="AO7:AO70">SUM(AM7:AN7)</f>
        <v>0</v>
      </c>
      <c r="AR7" s="34">
        <f aca="true" t="shared" si="13" ref="AR7:AR70">SUM(AP7:AQ7)</f>
        <v>0</v>
      </c>
    </row>
    <row r="8" spans="1:44" ht="81">
      <c r="A8" s="32" t="s">
        <v>450</v>
      </c>
      <c r="B8" s="33" t="s">
        <v>451</v>
      </c>
      <c r="C8" s="34">
        <v>50000</v>
      </c>
      <c r="E8" s="34">
        <f t="shared" si="0"/>
        <v>50000</v>
      </c>
      <c r="F8" s="34">
        <v>30000</v>
      </c>
      <c r="H8" s="34">
        <f t="shared" si="1"/>
        <v>30000</v>
      </c>
      <c r="K8" s="34">
        <f t="shared" si="2"/>
        <v>0</v>
      </c>
      <c r="N8" s="34">
        <f t="shared" si="3"/>
        <v>0</v>
      </c>
      <c r="Q8" s="34">
        <f t="shared" si="4"/>
        <v>0</v>
      </c>
      <c r="T8" s="34">
        <f t="shared" si="5"/>
        <v>0</v>
      </c>
      <c r="W8" s="34">
        <f t="shared" si="6"/>
        <v>0</v>
      </c>
      <c r="Z8" s="34">
        <f t="shared" si="7"/>
        <v>0</v>
      </c>
      <c r="AA8" s="34">
        <f>C8</f>
        <v>50000</v>
      </c>
      <c r="AC8" s="34">
        <f t="shared" si="8"/>
        <v>50000</v>
      </c>
      <c r="AD8" s="34">
        <f>F8</f>
        <v>30000</v>
      </c>
      <c r="AF8" s="34">
        <f t="shared" si="9"/>
        <v>30000</v>
      </c>
      <c r="AI8" s="34">
        <f t="shared" si="10"/>
        <v>0</v>
      </c>
      <c r="AL8" s="34">
        <f t="shared" si="11"/>
        <v>0</v>
      </c>
      <c r="AO8" s="34">
        <f t="shared" si="12"/>
        <v>0</v>
      </c>
      <c r="AR8" s="34">
        <f t="shared" si="13"/>
        <v>0</v>
      </c>
    </row>
    <row r="9" spans="1:44" ht="117" customHeight="1">
      <c r="A9" s="32" t="s">
        <v>452</v>
      </c>
      <c r="B9" s="33" t="s">
        <v>453</v>
      </c>
      <c r="C9" s="34">
        <v>400000</v>
      </c>
      <c r="D9" s="34">
        <v>300000</v>
      </c>
      <c r="E9" s="34">
        <f t="shared" si="0"/>
        <v>700000</v>
      </c>
      <c r="F9" s="34">
        <v>150610</v>
      </c>
      <c r="H9" s="34">
        <f t="shared" si="1"/>
        <v>150610</v>
      </c>
      <c r="K9" s="34">
        <f t="shared" si="2"/>
        <v>0</v>
      </c>
      <c r="N9" s="34">
        <f t="shared" si="3"/>
        <v>0</v>
      </c>
      <c r="Q9" s="34">
        <f t="shared" si="4"/>
        <v>0</v>
      </c>
      <c r="T9" s="34">
        <f t="shared" si="5"/>
        <v>0</v>
      </c>
      <c r="U9" s="34">
        <v>0</v>
      </c>
      <c r="W9" s="34">
        <f t="shared" si="6"/>
        <v>0</v>
      </c>
      <c r="Z9" s="34">
        <f t="shared" si="7"/>
        <v>0</v>
      </c>
      <c r="AA9" s="34">
        <v>0</v>
      </c>
      <c r="AB9" s="34">
        <v>0</v>
      </c>
      <c r="AC9" s="34">
        <f t="shared" si="8"/>
        <v>0</v>
      </c>
      <c r="AF9" s="34">
        <f t="shared" si="9"/>
        <v>0</v>
      </c>
      <c r="AG9" s="34">
        <f>C9</f>
        <v>400000</v>
      </c>
      <c r="AH9" s="34">
        <f>D9</f>
        <v>300000</v>
      </c>
      <c r="AI9" s="34">
        <f t="shared" si="10"/>
        <v>700000</v>
      </c>
      <c r="AJ9" s="34">
        <f>F9</f>
        <v>150610</v>
      </c>
      <c r="AL9" s="34">
        <f t="shared" si="11"/>
        <v>150610</v>
      </c>
      <c r="AO9" s="34">
        <f t="shared" si="12"/>
        <v>0</v>
      </c>
      <c r="AR9" s="34">
        <f t="shared" si="13"/>
        <v>0</v>
      </c>
    </row>
    <row r="10" spans="1:44" ht="40.5">
      <c r="A10" s="32" t="s">
        <v>454</v>
      </c>
      <c r="B10" s="33" t="s">
        <v>455</v>
      </c>
      <c r="E10" s="34">
        <f t="shared" si="0"/>
        <v>0</v>
      </c>
      <c r="H10" s="34">
        <f t="shared" si="1"/>
        <v>0</v>
      </c>
      <c r="K10" s="34">
        <f t="shared" si="2"/>
        <v>0</v>
      </c>
      <c r="N10" s="34">
        <f t="shared" si="3"/>
        <v>0</v>
      </c>
      <c r="Q10" s="34">
        <f t="shared" si="4"/>
        <v>0</v>
      </c>
      <c r="T10" s="34">
        <f t="shared" si="5"/>
        <v>0</v>
      </c>
      <c r="W10" s="34">
        <f t="shared" si="6"/>
        <v>0</v>
      </c>
      <c r="Z10" s="34">
        <f t="shared" si="7"/>
        <v>0</v>
      </c>
      <c r="AC10" s="34">
        <f t="shared" si="8"/>
        <v>0</v>
      </c>
      <c r="AF10" s="34">
        <f t="shared" si="9"/>
        <v>0</v>
      </c>
      <c r="AI10" s="34">
        <f t="shared" si="10"/>
        <v>0</v>
      </c>
      <c r="AL10" s="34">
        <f t="shared" si="11"/>
        <v>0</v>
      </c>
      <c r="AO10" s="34">
        <f t="shared" si="12"/>
        <v>0</v>
      </c>
      <c r="AR10" s="34">
        <f t="shared" si="13"/>
        <v>0</v>
      </c>
    </row>
    <row r="11" spans="2:44" ht="20.25">
      <c r="B11" s="33" t="s">
        <v>456</v>
      </c>
      <c r="E11" s="34">
        <f t="shared" si="0"/>
        <v>0</v>
      </c>
      <c r="H11" s="34">
        <f t="shared" si="1"/>
        <v>0</v>
      </c>
      <c r="K11" s="34">
        <f t="shared" si="2"/>
        <v>0</v>
      </c>
      <c r="N11" s="34">
        <f t="shared" si="3"/>
        <v>0</v>
      </c>
      <c r="Q11" s="34">
        <f t="shared" si="4"/>
        <v>0</v>
      </c>
      <c r="T11" s="34">
        <f t="shared" si="5"/>
        <v>0</v>
      </c>
      <c r="W11" s="34">
        <f t="shared" si="6"/>
        <v>0</v>
      </c>
      <c r="Z11" s="34">
        <f t="shared" si="7"/>
        <v>0</v>
      </c>
      <c r="AC11" s="34">
        <f t="shared" si="8"/>
        <v>0</v>
      </c>
      <c r="AF11" s="34">
        <f t="shared" si="9"/>
        <v>0</v>
      </c>
      <c r="AI11" s="34">
        <f t="shared" si="10"/>
        <v>0</v>
      </c>
      <c r="AL11" s="34">
        <f t="shared" si="11"/>
        <v>0</v>
      </c>
      <c r="AO11" s="34">
        <f t="shared" si="12"/>
        <v>0</v>
      </c>
      <c r="AR11" s="34">
        <f t="shared" si="13"/>
        <v>0</v>
      </c>
    </row>
    <row r="12" spans="2:44" ht="20.25">
      <c r="B12" s="33" t="s">
        <v>457</v>
      </c>
      <c r="C12" s="34">
        <v>30000</v>
      </c>
      <c r="E12" s="34">
        <f t="shared" si="0"/>
        <v>30000</v>
      </c>
      <c r="F12" s="34">
        <v>20405</v>
      </c>
      <c r="H12" s="34">
        <f t="shared" si="1"/>
        <v>20405</v>
      </c>
      <c r="K12" s="34">
        <f t="shared" si="2"/>
        <v>0</v>
      </c>
      <c r="N12" s="34">
        <f t="shared" si="3"/>
        <v>0</v>
      </c>
      <c r="Q12" s="34">
        <f t="shared" si="4"/>
        <v>0</v>
      </c>
      <c r="T12" s="34">
        <f t="shared" si="5"/>
        <v>0</v>
      </c>
      <c r="W12" s="34">
        <f t="shared" si="6"/>
        <v>0</v>
      </c>
      <c r="Z12" s="34">
        <f t="shared" si="7"/>
        <v>0</v>
      </c>
      <c r="AC12" s="34">
        <f t="shared" si="8"/>
        <v>0</v>
      </c>
      <c r="AF12" s="34">
        <f t="shared" si="9"/>
        <v>0</v>
      </c>
      <c r="AI12" s="34">
        <f t="shared" si="10"/>
        <v>0</v>
      </c>
      <c r="AL12" s="34">
        <f t="shared" si="11"/>
        <v>0</v>
      </c>
      <c r="AM12" s="34">
        <f>C12</f>
        <v>30000</v>
      </c>
      <c r="AO12" s="34">
        <f t="shared" si="12"/>
        <v>30000</v>
      </c>
      <c r="AP12" s="34">
        <f>F12</f>
        <v>20405</v>
      </c>
      <c r="AR12" s="34">
        <f t="shared" si="13"/>
        <v>20405</v>
      </c>
    </row>
    <row r="13" spans="2:44" ht="40.5">
      <c r="B13" s="33" t="s">
        <v>458</v>
      </c>
      <c r="E13" s="34">
        <f t="shared" si="0"/>
        <v>0</v>
      </c>
      <c r="H13" s="34">
        <f t="shared" si="1"/>
        <v>0</v>
      </c>
      <c r="K13" s="34">
        <f t="shared" si="2"/>
        <v>0</v>
      </c>
      <c r="N13" s="34">
        <f t="shared" si="3"/>
        <v>0</v>
      </c>
      <c r="Q13" s="34">
        <f t="shared" si="4"/>
        <v>0</v>
      </c>
      <c r="T13" s="34">
        <f t="shared" si="5"/>
        <v>0</v>
      </c>
      <c r="W13" s="34">
        <f t="shared" si="6"/>
        <v>0</v>
      </c>
      <c r="Z13" s="34">
        <f t="shared" si="7"/>
        <v>0</v>
      </c>
      <c r="AC13" s="34">
        <f t="shared" si="8"/>
        <v>0</v>
      </c>
      <c r="AF13" s="34">
        <f t="shared" si="9"/>
        <v>0</v>
      </c>
      <c r="AI13" s="34">
        <f t="shared" si="10"/>
        <v>0</v>
      </c>
      <c r="AL13" s="34">
        <f t="shared" si="11"/>
        <v>0</v>
      </c>
      <c r="AO13" s="34">
        <f t="shared" si="12"/>
        <v>0</v>
      </c>
      <c r="AR13" s="34">
        <f t="shared" si="13"/>
        <v>0</v>
      </c>
    </row>
    <row r="14" spans="1:44" ht="60.75">
      <c r="A14" s="32" t="s">
        <v>459</v>
      </c>
      <c r="B14" s="33" t="s">
        <v>460</v>
      </c>
      <c r="E14" s="34">
        <f t="shared" si="0"/>
        <v>0</v>
      </c>
      <c r="H14" s="34">
        <f t="shared" si="1"/>
        <v>0</v>
      </c>
      <c r="K14" s="34">
        <f t="shared" si="2"/>
        <v>0</v>
      </c>
      <c r="N14" s="34">
        <f t="shared" si="3"/>
        <v>0</v>
      </c>
      <c r="Q14" s="34">
        <f t="shared" si="4"/>
        <v>0</v>
      </c>
      <c r="T14" s="34">
        <f t="shared" si="5"/>
        <v>0</v>
      </c>
      <c r="W14" s="34">
        <f t="shared" si="6"/>
        <v>0</v>
      </c>
      <c r="Z14" s="34">
        <f t="shared" si="7"/>
        <v>0</v>
      </c>
      <c r="AC14" s="34">
        <f t="shared" si="8"/>
        <v>0</v>
      </c>
      <c r="AF14" s="34">
        <f t="shared" si="9"/>
        <v>0</v>
      </c>
      <c r="AI14" s="34">
        <f t="shared" si="10"/>
        <v>0</v>
      </c>
      <c r="AL14" s="34">
        <f t="shared" si="11"/>
        <v>0</v>
      </c>
      <c r="AO14" s="34">
        <f t="shared" si="12"/>
        <v>0</v>
      </c>
      <c r="AR14" s="34">
        <f t="shared" si="13"/>
        <v>0</v>
      </c>
    </row>
    <row r="15" spans="2:44" ht="64.5" customHeight="1">
      <c r="B15" s="33" t="s">
        <v>461</v>
      </c>
      <c r="C15" s="34">
        <v>45000</v>
      </c>
      <c r="E15" s="34">
        <f t="shared" si="0"/>
        <v>45000</v>
      </c>
      <c r="F15" s="34">
        <v>223700</v>
      </c>
      <c r="H15" s="34">
        <f t="shared" si="1"/>
        <v>223700</v>
      </c>
      <c r="K15" s="34">
        <f t="shared" si="2"/>
        <v>0</v>
      </c>
      <c r="N15" s="34">
        <f t="shared" si="3"/>
        <v>0</v>
      </c>
      <c r="Q15" s="34">
        <f t="shared" si="4"/>
        <v>0</v>
      </c>
      <c r="T15" s="34">
        <f t="shared" si="5"/>
        <v>0</v>
      </c>
      <c r="W15" s="34">
        <f t="shared" si="6"/>
        <v>0</v>
      </c>
      <c r="Z15" s="34">
        <f t="shared" si="7"/>
        <v>0</v>
      </c>
      <c r="AC15" s="34">
        <f t="shared" si="8"/>
        <v>0</v>
      </c>
      <c r="AF15" s="34">
        <f t="shared" si="9"/>
        <v>0</v>
      </c>
      <c r="AI15" s="34">
        <f t="shared" si="10"/>
        <v>0</v>
      </c>
      <c r="AL15" s="34">
        <f t="shared" si="11"/>
        <v>0</v>
      </c>
      <c r="AM15" s="34">
        <f>C15</f>
        <v>45000</v>
      </c>
      <c r="AO15" s="34">
        <f t="shared" si="12"/>
        <v>45000</v>
      </c>
      <c r="AP15" s="34">
        <f>F15</f>
        <v>223700</v>
      </c>
      <c r="AR15" s="34">
        <f t="shared" si="13"/>
        <v>223700</v>
      </c>
    </row>
    <row r="16" spans="1:44" ht="40.5">
      <c r="A16" s="32" t="s">
        <v>462</v>
      </c>
      <c r="B16" s="33" t="s">
        <v>455</v>
      </c>
      <c r="E16" s="34">
        <f t="shared" si="0"/>
        <v>0</v>
      </c>
      <c r="H16" s="34">
        <f t="shared" si="1"/>
        <v>0</v>
      </c>
      <c r="K16" s="34">
        <f t="shared" si="2"/>
        <v>0</v>
      </c>
      <c r="N16" s="34">
        <f t="shared" si="3"/>
        <v>0</v>
      </c>
      <c r="Q16" s="34">
        <f t="shared" si="4"/>
        <v>0</v>
      </c>
      <c r="T16" s="34">
        <f t="shared" si="5"/>
        <v>0</v>
      </c>
      <c r="W16" s="34">
        <f t="shared" si="6"/>
        <v>0</v>
      </c>
      <c r="Z16" s="34">
        <f t="shared" si="7"/>
        <v>0</v>
      </c>
      <c r="AC16" s="34">
        <f t="shared" si="8"/>
        <v>0</v>
      </c>
      <c r="AF16" s="34">
        <f t="shared" si="9"/>
        <v>0</v>
      </c>
      <c r="AI16" s="34">
        <f t="shared" si="10"/>
        <v>0</v>
      </c>
      <c r="AL16" s="34">
        <f t="shared" si="11"/>
        <v>0</v>
      </c>
      <c r="AO16" s="34">
        <f t="shared" si="12"/>
        <v>0</v>
      </c>
      <c r="AR16" s="34">
        <f t="shared" si="13"/>
        <v>0</v>
      </c>
    </row>
    <row r="17" spans="2:44" ht="20.25">
      <c r="B17" s="33" t="s">
        <v>463</v>
      </c>
      <c r="E17" s="34">
        <f t="shared" si="0"/>
        <v>0</v>
      </c>
      <c r="H17" s="34">
        <f t="shared" si="1"/>
        <v>0</v>
      </c>
      <c r="K17" s="34">
        <f t="shared" si="2"/>
        <v>0</v>
      </c>
      <c r="N17" s="34">
        <f t="shared" si="3"/>
        <v>0</v>
      </c>
      <c r="Q17" s="34">
        <f t="shared" si="4"/>
        <v>0</v>
      </c>
      <c r="T17" s="34">
        <f t="shared" si="5"/>
        <v>0</v>
      </c>
      <c r="W17" s="34">
        <f t="shared" si="6"/>
        <v>0</v>
      </c>
      <c r="Z17" s="34">
        <f t="shared" si="7"/>
        <v>0</v>
      </c>
      <c r="AC17" s="34">
        <f t="shared" si="8"/>
        <v>0</v>
      </c>
      <c r="AF17" s="34">
        <f t="shared" si="9"/>
        <v>0</v>
      </c>
      <c r="AI17" s="34">
        <f t="shared" si="10"/>
        <v>0</v>
      </c>
      <c r="AL17" s="34">
        <f t="shared" si="11"/>
        <v>0</v>
      </c>
      <c r="AO17" s="34">
        <f t="shared" si="12"/>
        <v>0</v>
      </c>
      <c r="AR17" s="34">
        <f t="shared" si="13"/>
        <v>0</v>
      </c>
    </row>
    <row r="18" spans="2:44" ht="60.75">
      <c r="B18" s="33" t="s">
        <v>464</v>
      </c>
      <c r="C18" s="34">
        <v>20000</v>
      </c>
      <c r="E18" s="34">
        <f t="shared" si="0"/>
        <v>20000</v>
      </c>
      <c r="F18" s="34">
        <v>20000</v>
      </c>
      <c r="H18" s="34">
        <f t="shared" si="1"/>
        <v>20000</v>
      </c>
      <c r="K18" s="34">
        <f t="shared" si="2"/>
        <v>0</v>
      </c>
      <c r="N18" s="34">
        <f t="shared" si="3"/>
        <v>0</v>
      </c>
      <c r="Q18" s="34">
        <f t="shared" si="4"/>
        <v>0</v>
      </c>
      <c r="T18" s="34">
        <f t="shared" si="5"/>
        <v>0</v>
      </c>
      <c r="W18" s="34">
        <f t="shared" si="6"/>
        <v>0</v>
      </c>
      <c r="Z18" s="34">
        <f t="shared" si="7"/>
        <v>0</v>
      </c>
      <c r="AC18" s="34">
        <f t="shared" si="8"/>
        <v>0</v>
      </c>
      <c r="AF18" s="34">
        <f t="shared" si="9"/>
        <v>0</v>
      </c>
      <c r="AI18" s="34">
        <f t="shared" si="10"/>
        <v>0</v>
      </c>
      <c r="AL18" s="34">
        <f t="shared" si="11"/>
        <v>0</v>
      </c>
      <c r="AM18" s="34">
        <f>C18</f>
        <v>20000</v>
      </c>
      <c r="AO18" s="34">
        <f t="shared" si="12"/>
        <v>20000</v>
      </c>
      <c r="AP18" s="34">
        <f>F18</f>
        <v>20000</v>
      </c>
      <c r="AR18" s="34">
        <f t="shared" si="13"/>
        <v>20000</v>
      </c>
    </row>
    <row r="19" spans="1:44" ht="40.5">
      <c r="A19" s="32" t="s">
        <v>465</v>
      </c>
      <c r="B19" s="33" t="s">
        <v>455</v>
      </c>
      <c r="E19" s="34">
        <f t="shared" si="0"/>
        <v>0</v>
      </c>
      <c r="H19" s="34">
        <f t="shared" si="1"/>
        <v>0</v>
      </c>
      <c r="K19" s="34">
        <f t="shared" si="2"/>
        <v>0</v>
      </c>
      <c r="N19" s="34">
        <f t="shared" si="3"/>
        <v>0</v>
      </c>
      <c r="Q19" s="34">
        <f t="shared" si="4"/>
        <v>0</v>
      </c>
      <c r="T19" s="34">
        <f t="shared" si="5"/>
        <v>0</v>
      </c>
      <c r="W19" s="34">
        <f t="shared" si="6"/>
        <v>0</v>
      </c>
      <c r="Z19" s="34">
        <f t="shared" si="7"/>
        <v>0</v>
      </c>
      <c r="AC19" s="34">
        <f t="shared" si="8"/>
        <v>0</v>
      </c>
      <c r="AF19" s="34">
        <f t="shared" si="9"/>
        <v>0</v>
      </c>
      <c r="AI19" s="34">
        <f t="shared" si="10"/>
        <v>0</v>
      </c>
      <c r="AL19" s="34">
        <f t="shared" si="11"/>
        <v>0</v>
      </c>
      <c r="AO19" s="34">
        <f t="shared" si="12"/>
        <v>0</v>
      </c>
      <c r="AR19" s="34">
        <f t="shared" si="13"/>
        <v>0</v>
      </c>
    </row>
    <row r="20" spans="2:44" ht="20.25">
      <c r="B20" s="33" t="s">
        <v>466</v>
      </c>
      <c r="E20" s="34">
        <f t="shared" si="0"/>
        <v>0</v>
      </c>
      <c r="H20" s="34">
        <f t="shared" si="1"/>
        <v>0</v>
      </c>
      <c r="K20" s="34">
        <f t="shared" si="2"/>
        <v>0</v>
      </c>
      <c r="N20" s="34">
        <f t="shared" si="3"/>
        <v>0</v>
      </c>
      <c r="Q20" s="34">
        <f t="shared" si="4"/>
        <v>0</v>
      </c>
      <c r="T20" s="34">
        <f t="shared" si="5"/>
        <v>0</v>
      </c>
      <c r="W20" s="34">
        <f t="shared" si="6"/>
        <v>0</v>
      </c>
      <c r="Z20" s="34">
        <f t="shared" si="7"/>
        <v>0</v>
      </c>
      <c r="AC20" s="34">
        <f t="shared" si="8"/>
        <v>0</v>
      </c>
      <c r="AF20" s="34">
        <f t="shared" si="9"/>
        <v>0</v>
      </c>
      <c r="AI20" s="34">
        <f t="shared" si="10"/>
        <v>0</v>
      </c>
      <c r="AL20" s="34">
        <f t="shared" si="11"/>
        <v>0</v>
      </c>
      <c r="AO20" s="34">
        <f t="shared" si="12"/>
        <v>0</v>
      </c>
      <c r="AR20" s="34">
        <f t="shared" si="13"/>
        <v>0</v>
      </c>
    </row>
    <row r="21" spans="2:44" ht="20.25">
      <c r="B21" s="33" t="s">
        <v>467</v>
      </c>
      <c r="E21" s="34">
        <f t="shared" si="0"/>
        <v>0</v>
      </c>
      <c r="H21" s="34">
        <f t="shared" si="1"/>
        <v>0</v>
      </c>
      <c r="K21" s="34">
        <f t="shared" si="2"/>
        <v>0</v>
      </c>
      <c r="N21" s="34">
        <f t="shared" si="3"/>
        <v>0</v>
      </c>
      <c r="Q21" s="34">
        <f t="shared" si="4"/>
        <v>0</v>
      </c>
      <c r="T21" s="34">
        <f t="shared" si="5"/>
        <v>0</v>
      </c>
      <c r="W21" s="34">
        <f t="shared" si="6"/>
        <v>0</v>
      </c>
      <c r="Z21" s="34">
        <f t="shared" si="7"/>
        <v>0</v>
      </c>
      <c r="AC21" s="34">
        <f t="shared" si="8"/>
        <v>0</v>
      </c>
      <c r="AF21" s="34">
        <f t="shared" si="9"/>
        <v>0</v>
      </c>
      <c r="AI21" s="34">
        <f t="shared" si="10"/>
        <v>0</v>
      </c>
      <c r="AL21" s="34">
        <f t="shared" si="11"/>
        <v>0</v>
      </c>
      <c r="AO21" s="34">
        <f t="shared" si="12"/>
        <v>0</v>
      </c>
      <c r="AR21" s="34">
        <f t="shared" si="13"/>
        <v>0</v>
      </c>
    </row>
    <row r="22" spans="2:44" ht="40.5">
      <c r="B22" s="33" t="s">
        <v>468</v>
      </c>
      <c r="C22" s="34">
        <v>0</v>
      </c>
      <c r="D22" s="34">
        <v>0</v>
      </c>
      <c r="E22" s="34">
        <f t="shared" si="0"/>
        <v>0</v>
      </c>
      <c r="F22" s="34">
        <v>0</v>
      </c>
      <c r="G22" s="34">
        <v>0</v>
      </c>
      <c r="H22" s="34">
        <f t="shared" si="1"/>
        <v>0</v>
      </c>
      <c r="K22" s="34">
        <f t="shared" si="2"/>
        <v>0</v>
      </c>
      <c r="N22" s="34">
        <f t="shared" si="3"/>
        <v>0</v>
      </c>
      <c r="Q22" s="34">
        <f t="shared" si="4"/>
        <v>0</v>
      </c>
      <c r="T22" s="34">
        <f t="shared" si="5"/>
        <v>0</v>
      </c>
      <c r="W22" s="34">
        <f t="shared" si="6"/>
        <v>0</v>
      </c>
      <c r="Z22" s="34">
        <f t="shared" si="7"/>
        <v>0</v>
      </c>
      <c r="AC22" s="34">
        <f t="shared" si="8"/>
        <v>0</v>
      </c>
      <c r="AF22" s="34">
        <f t="shared" si="9"/>
        <v>0</v>
      </c>
      <c r="AI22" s="34">
        <f t="shared" si="10"/>
        <v>0</v>
      </c>
      <c r="AL22" s="34">
        <f t="shared" si="11"/>
        <v>0</v>
      </c>
      <c r="AO22" s="34">
        <f t="shared" si="12"/>
        <v>0</v>
      </c>
      <c r="AR22" s="34">
        <f t="shared" si="13"/>
        <v>0</v>
      </c>
    </row>
    <row r="23" spans="1:44" ht="31.5" customHeight="1">
      <c r="A23" s="32" t="s">
        <v>469</v>
      </c>
      <c r="B23" s="33" t="s">
        <v>455</v>
      </c>
      <c r="C23" s="39">
        <v>10000</v>
      </c>
      <c r="E23" s="34">
        <f t="shared" si="0"/>
        <v>10000</v>
      </c>
      <c r="F23" s="34">
        <v>9500</v>
      </c>
      <c r="H23" s="34">
        <f t="shared" si="1"/>
        <v>9500</v>
      </c>
      <c r="I23" s="34">
        <f>C23</f>
        <v>10000</v>
      </c>
      <c r="K23" s="34">
        <f t="shared" si="2"/>
        <v>10000</v>
      </c>
      <c r="L23" s="34">
        <f>F23</f>
        <v>9500</v>
      </c>
      <c r="N23" s="34">
        <f t="shared" si="3"/>
        <v>9500</v>
      </c>
      <c r="Q23" s="34">
        <f t="shared" si="4"/>
        <v>0</v>
      </c>
      <c r="T23" s="34">
        <f t="shared" si="5"/>
        <v>0</v>
      </c>
      <c r="W23" s="34">
        <f t="shared" si="6"/>
        <v>0</v>
      </c>
      <c r="Z23" s="34">
        <f t="shared" si="7"/>
        <v>0</v>
      </c>
      <c r="AC23" s="34">
        <f t="shared" si="8"/>
        <v>0</v>
      </c>
      <c r="AF23" s="34">
        <f t="shared" si="9"/>
        <v>0</v>
      </c>
      <c r="AI23" s="34">
        <f t="shared" si="10"/>
        <v>0</v>
      </c>
      <c r="AL23" s="34">
        <f t="shared" si="11"/>
        <v>0</v>
      </c>
      <c r="AO23" s="34">
        <f t="shared" si="12"/>
        <v>0</v>
      </c>
      <c r="AR23" s="34">
        <f t="shared" si="13"/>
        <v>0</v>
      </c>
    </row>
    <row r="24" spans="2:44" ht="20.25">
      <c r="B24" s="33" t="s">
        <v>466</v>
      </c>
      <c r="E24" s="34">
        <f t="shared" si="0"/>
        <v>0</v>
      </c>
      <c r="H24" s="34">
        <f t="shared" si="1"/>
        <v>0</v>
      </c>
      <c r="K24" s="34">
        <f t="shared" si="2"/>
        <v>0</v>
      </c>
      <c r="N24" s="34">
        <f t="shared" si="3"/>
        <v>0</v>
      </c>
      <c r="Q24" s="34">
        <f t="shared" si="4"/>
        <v>0</v>
      </c>
      <c r="T24" s="34">
        <f t="shared" si="5"/>
        <v>0</v>
      </c>
      <c r="W24" s="34">
        <f t="shared" si="6"/>
        <v>0</v>
      </c>
      <c r="Z24" s="34">
        <f t="shared" si="7"/>
        <v>0</v>
      </c>
      <c r="AC24" s="34">
        <f t="shared" si="8"/>
        <v>0</v>
      </c>
      <c r="AF24" s="34">
        <f t="shared" si="9"/>
        <v>0</v>
      </c>
      <c r="AI24" s="34">
        <f t="shared" si="10"/>
        <v>0</v>
      </c>
      <c r="AL24" s="34">
        <f t="shared" si="11"/>
        <v>0</v>
      </c>
      <c r="AO24" s="34">
        <f t="shared" si="12"/>
        <v>0</v>
      </c>
      <c r="AR24" s="34">
        <f t="shared" si="13"/>
        <v>0</v>
      </c>
    </row>
    <row r="25" spans="2:44" ht="40.5">
      <c r="B25" s="33" t="s">
        <v>470</v>
      </c>
      <c r="E25" s="34">
        <f t="shared" si="0"/>
        <v>0</v>
      </c>
      <c r="H25" s="34">
        <f t="shared" si="1"/>
        <v>0</v>
      </c>
      <c r="K25" s="34">
        <f t="shared" si="2"/>
        <v>0</v>
      </c>
      <c r="N25" s="34">
        <f t="shared" si="3"/>
        <v>0</v>
      </c>
      <c r="Q25" s="34">
        <f t="shared" si="4"/>
        <v>0</v>
      </c>
      <c r="T25" s="34">
        <f t="shared" si="5"/>
        <v>0</v>
      </c>
      <c r="W25" s="34">
        <f t="shared" si="6"/>
        <v>0</v>
      </c>
      <c r="Z25" s="34">
        <f t="shared" si="7"/>
        <v>0</v>
      </c>
      <c r="AC25" s="34">
        <f t="shared" si="8"/>
        <v>0</v>
      </c>
      <c r="AF25" s="34">
        <f t="shared" si="9"/>
        <v>0</v>
      </c>
      <c r="AI25" s="34">
        <f t="shared" si="10"/>
        <v>0</v>
      </c>
      <c r="AL25" s="34">
        <f t="shared" si="11"/>
        <v>0</v>
      </c>
      <c r="AO25" s="34">
        <f t="shared" si="12"/>
        <v>0</v>
      </c>
      <c r="AR25" s="34">
        <f t="shared" si="13"/>
        <v>0</v>
      </c>
    </row>
    <row r="26" spans="1:44" ht="81">
      <c r="A26" s="32" t="s">
        <v>471</v>
      </c>
      <c r="B26" s="33" t="s">
        <v>472</v>
      </c>
      <c r="E26" s="34">
        <f t="shared" si="0"/>
        <v>0</v>
      </c>
      <c r="H26" s="34">
        <f t="shared" si="1"/>
        <v>0</v>
      </c>
      <c r="K26" s="34">
        <f t="shared" si="2"/>
        <v>0</v>
      </c>
      <c r="N26" s="34">
        <f t="shared" si="3"/>
        <v>0</v>
      </c>
      <c r="Q26" s="34">
        <f t="shared" si="4"/>
        <v>0</v>
      </c>
      <c r="T26" s="34">
        <f t="shared" si="5"/>
        <v>0</v>
      </c>
      <c r="W26" s="34">
        <f t="shared" si="6"/>
        <v>0</v>
      </c>
      <c r="Z26" s="34">
        <f t="shared" si="7"/>
        <v>0</v>
      </c>
      <c r="AC26" s="34">
        <f t="shared" si="8"/>
        <v>0</v>
      </c>
      <c r="AF26" s="34">
        <f t="shared" si="9"/>
        <v>0</v>
      </c>
      <c r="AI26" s="34">
        <f t="shared" si="10"/>
        <v>0</v>
      </c>
      <c r="AL26" s="34">
        <f t="shared" si="11"/>
        <v>0</v>
      </c>
      <c r="AO26" s="34">
        <f t="shared" si="12"/>
        <v>0</v>
      </c>
      <c r="AR26" s="34">
        <f t="shared" si="13"/>
        <v>0</v>
      </c>
    </row>
    <row r="27" spans="2:44" ht="20.25">
      <c r="B27" s="33" t="s">
        <v>473</v>
      </c>
      <c r="E27" s="34">
        <f t="shared" si="0"/>
        <v>0</v>
      </c>
      <c r="H27" s="34">
        <f t="shared" si="1"/>
        <v>0</v>
      </c>
      <c r="K27" s="34">
        <f t="shared" si="2"/>
        <v>0</v>
      </c>
      <c r="N27" s="34">
        <f t="shared" si="3"/>
        <v>0</v>
      </c>
      <c r="Q27" s="34">
        <f t="shared" si="4"/>
        <v>0</v>
      </c>
      <c r="T27" s="34">
        <f t="shared" si="5"/>
        <v>0</v>
      </c>
      <c r="W27" s="34">
        <f t="shared" si="6"/>
        <v>0</v>
      </c>
      <c r="Z27" s="34">
        <f t="shared" si="7"/>
        <v>0</v>
      </c>
      <c r="AC27" s="34">
        <f t="shared" si="8"/>
        <v>0</v>
      </c>
      <c r="AF27" s="34">
        <f t="shared" si="9"/>
        <v>0</v>
      </c>
      <c r="AI27" s="34">
        <f t="shared" si="10"/>
        <v>0</v>
      </c>
      <c r="AL27" s="34">
        <f t="shared" si="11"/>
        <v>0</v>
      </c>
      <c r="AO27" s="34">
        <f t="shared" si="12"/>
        <v>0</v>
      </c>
      <c r="AR27" s="34">
        <f t="shared" si="13"/>
        <v>0</v>
      </c>
    </row>
    <row r="28" spans="2:44" ht="40.5">
      <c r="B28" s="33" t="s">
        <v>474</v>
      </c>
      <c r="C28" s="34">
        <v>30206683</v>
      </c>
      <c r="E28" s="34">
        <f t="shared" si="0"/>
        <v>30206683</v>
      </c>
      <c r="F28" s="34">
        <v>31174943.53</v>
      </c>
      <c r="H28" s="34">
        <f t="shared" si="1"/>
        <v>31174943.53</v>
      </c>
      <c r="K28" s="34">
        <f t="shared" si="2"/>
        <v>0</v>
      </c>
      <c r="N28" s="34">
        <f t="shared" si="3"/>
        <v>0</v>
      </c>
      <c r="Q28" s="34">
        <f t="shared" si="4"/>
        <v>0</v>
      </c>
      <c r="T28" s="34">
        <f t="shared" si="5"/>
        <v>0</v>
      </c>
      <c r="W28" s="34">
        <f t="shared" si="6"/>
        <v>0</v>
      </c>
      <c r="Z28" s="34">
        <f t="shared" si="7"/>
        <v>0</v>
      </c>
      <c r="AC28" s="34">
        <f t="shared" si="8"/>
        <v>0</v>
      </c>
      <c r="AF28" s="34">
        <f t="shared" si="9"/>
        <v>0</v>
      </c>
      <c r="AI28" s="34">
        <f t="shared" si="10"/>
        <v>0</v>
      </c>
      <c r="AL28" s="34">
        <f t="shared" si="11"/>
        <v>0</v>
      </c>
      <c r="AM28" s="34">
        <f>C28</f>
        <v>30206683</v>
      </c>
      <c r="AO28" s="34">
        <f t="shared" si="12"/>
        <v>30206683</v>
      </c>
      <c r="AP28" s="34">
        <f>F28</f>
        <v>31174943.53</v>
      </c>
      <c r="AR28" s="34">
        <f t="shared" si="13"/>
        <v>31174943.53</v>
      </c>
    </row>
    <row r="29" spans="4:44" ht="20.25">
      <c r="D29" s="34">
        <v>6542814</v>
      </c>
      <c r="E29" s="34">
        <f t="shared" si="0"/>
        <v>6542814</v>
      </c>
      <c r="G29" s="34">
        <v>4819871.57</v>
      </c>
      <c r="H29" s="34">
        <f t="shared" si="1"/>
        <v>4819871.57</v>
      </c>
      <c r="K29" s="34">
        <f t="shared" si="2"/>
        <v>0</v>
      </c>
      <c r="N29" s="34">
        <f t="shared" si="3"/>
        <v>0</v>
      </c>
      <c r="Q29" s="34">
        <f t="shared" si="4"/>
        <v>0</v>
      </c>
      <c r="T29" s="34">
        <f t="shared" si="5"/>
        <v>0</v>
      </c>
      <c r="W29" s="34">
        <f t="shared" si="6"/>
        <v>0</v>
      </c>
      <c r="Z29" s="34">
        <f t="shared" si="7"/>
        <v>0</v>
      </c>
      <c r="AC29" s="34">
        <f t="shared" si="8"/>
        <v>0</v>
      </c>
      <c r="AF29" s="34">
        <f t="shared" si="9"/>
        <v>0</v>
      </c>
      <c r="AI29" s="34">
        <f t="shared" si="10"/>
        <v>0</v>
      </c>
      <c r="AL29" s="34">
        <f t="shared" si="11"/>
        <v>0</v>
      </c>
      <c r="AN29" s="34">
        <f>D29</f>
        <v>6542814</v>
      </c>
      <c r="AO29" s="34">
        <f t="shared" si="12"/>
        <v>6542814</v>
      </c>
      <c r="AQ29" s="34">
        <f>G29</f>
        <v>4819871.57</v>
      </c>
      <c r="AR29" s="34">
        <f t="shared" si="13"/>
        <v>4819871.57</v>
      </c>
    </row>
    <row r="30" spans="2:44" ht="20.25">
      <c r="B30" s="33" t="s">
        <v>475</v>
      </c>
      <c r="E30" s="34">
        <f t="shared" si="0"/>
        <v>0</v>
      </c>
      <c r="H30" s="34">
        <f t="shared" si="1"/>
        <v>0</v>
      </c>
      <c r="K30" s="34">
        <f t="shared" si="2"/>
        <v>0</v>
      </c>
      <c r="N30" s="34">
        <f t="shared" si="3"/>
        <v>0</v>
      </c>
      <c r="Q30" s="34">
        <f t="shared" si="4"/>
        <v>0</v>
      </c>
      <c r="T30" s="34">
        <f t="shared" si="5"/>
        <v>0</v>
      </c>
      <c r="W30" s="34">
        <f t="shared" si="6"/>
        <v>0</v>
      </c>
      <c r="Z30" s="34">
        <f t="shared" si="7"/>
        <v>0</v>
      </c>
      <c r="AC30" s="34">
        <f t="shared" si="8"/>
        <v>0</v>
      </c>
      <c r="AF30" s="34">
        <f t="shared" si="9"/>
        <v>0</v>
      </c>
      <c r="AI30" s="34">
        <f t="shared" si="10"/>
        <v>0</v>
      </c>
      <c r="AL30" s="34">
        <f t="shared" si="11"/>
        <v>0</v>
      </c>
      <c r="AO30" s="34">
        <f t="shared" si="12"/>
        <v>0</v>
      </c>
      <c r="AR30" s="34">
        <f t="shared" si="13"/>
        <v>0</v>
      </c>
    </row>
    <row r="31" spans="2:44" ht="60.75">
      <c r="B31" s="33" t="s">
        <v>476</v>
      </c>
      <c r="D31" s="34">
        <v>888020</v>
      </c>
      <c r="E31" s="34">
        <f t="shared" si="0"/>
        <v>888020</v>
      </c>
      <c r="G31" s="34">
        <v>419197</v>
      </c>
      <c r="H31" s="34">
        <f t="shared" si="1"/>
        <v>419197</v>
      </c>
      <c r="K31" s="34">
        <f t="shared" si="2"/>
        <v>0</v>
      </c>
      <c r="N31" s="34">
        <f t="shared" si="3"/>
        <v>0</v>
      </c>
      <c r="Q31" s="34">
        <f t="shared" si="4"/>
        <v>0</v>
      </c>
      <c r="T31" s="34">
        <f t="shared" si="5"/>
        <v>0</v>
      </c>
      <c r="W31" s="34">
        <f t="shared" si="6"/>
        <v>0</v>
      </c>
      <c r="Z31" s="34">
        <f t="shared" si="7"/>
        <v>0</v>
      </c>
      <c r="AC31" s="34">
        <f t="shared" si="8"/>
        <v>0</v>
      </c>
      <c r="AF31" s="34">
        <f t="shared" si="9"/>
        <v>0</v>
      </c>
      <c r="AI31" s="34">
        <f t="shared" si="10"/>
        <v>0</v>
      </c>
      <c r="AL31" s="34">
        <f t="shared" si="11"/>
        <v>0</v>
      </c>
      <c r="AN31" s="34">
        <f>D31</f>
        <v>888020</v>
      </c>
      <c r="AO31" s="34">
        <f t="shared" si="12"/>
        <v>888020</v>
      </c>
      <c r="AQ31" s="34">
        <f>G31</f>
        <v>419197</v>
      </c>
      <c r="AR31" s="34">
        <f t="shared" si="13"/>
        <v>419197</v>
      </c>
    </row>
    <row r="32" spans="2:44" ht="20.25">
      <c r="B32" s="33" t="s">
        <v>477</v>
      </c>
      <c r="E32" s="34">
        <f t="shared" si="0"/>
        <v>0</v>
      </c>
      <c r="H32" s="34">
        <f t="shared" si="1"/>
        <v>0</v>
      </c>
      <c r="K32" s="34">
        <f t="shared" si="2"/>
        <v>0</v>
      </c>
      <c r="N32" s="34">
        <f t="shared" si="3"/>
        <v>0</v>
      </c>
      <c r="Q32" s="34">
        <f t="shared" si="4"/>
        <v>0</v>
      </c>
      <c r="T32" s="34">
        <f t="shared" si="5"/>
        <v>0</v>
      </c>
      <c r="W32" s="34">
        <f t="shared" si="6"/>
        <v>0</v>
      </c>
      <c r="Z32" s="34">
        <f t="shared" si="7"/>
        <v>0</v>
      </c>
      <c r="AC32" s="34">
        <f t="shared" si="8"/>
        <v>0</v>
      </c>
      <c r="AF32" s="34">
        <f t="shared" si="9"/>
        <v>0</v>
      </c>
      <c r="AI32" s="34">
        <f t="shared" si="10"/>
        <v>0</v>
      </c>
      <c r="AL32" s="34">
        <f t="shared" si="11"/>
        <v>0</v>
      </c>
      <c r="AO32" s="34">
        <f t="shared" si="12"/>
        <v>0</v>
      </c>
      <c r="AR32" s="34">
        <f t="shared" si="13"/>
        <v>0</v>
      </c>
    </row>
    <row r="33" spans="2:44" ht="40.5">
      <c r="B33" s="33" t="s">
        <v>478</v>
      </c>
      <c r="C33" s="34">
        <v>1000000</v>
      </c>
      <c r="E33" s="34">
        <f t="shared" si="0"/>
        <v>1000000</v>
      </c>
      <c r="F33" s="34">
        <v>834809.12</v>
      </c>
      <c r="H33" s="34">
        <f t="shared" si="1"/>
        <v>834809.12</v>
      </c>
      <c r="I33" s="34">
        <f>C33</f>
        <v>1000000</v>
      </c>
      <c r="K33" s="34">
        <f t="shared" si="2"/>
        <v>1000000</v>
      </c>
      <c r="L33" s="34">
        <f>F33</f>
        <v>834809.12</v>
      </c>
      <c r="N33" s="34">
        <f t="shared" si="3"/>
        <v>834809.12</v>
      </c>
      <c r="Q33" s="34">
        <f t="shared" si="4"/>
        <v>0</v>
      </c>
      <c r="T33" s="34">
        <f t="shared" si="5"/>
        <v>0</v>
      </c>
      <c r="W33" s="34">
        <f t="shared" si="6"/>
        <v>0</v>
      </c>
      <c r="Z33" s="34">
        <f t="shared" si="7"/>
        <v>0</v>
      </c>
      <c r="AC33" s="34">
        <f t="shared" si="8"/>
        <v>0</v>
      </c>
      <c r="AF33" s="34">
        <f t="shared" si="9"/>
        <v>0</v>
      </c>
      <c r="AI33" s="34">
        <f t="shared" si="10"/>
        <v>0</v>
      </c>
      <c r="AL33" s="34">
        <f t="shared" si="11"/>
        <v>0</v>
      </c>
      <c r="AO33" s="34">
        <f t="shared" si="12"/>
        <v>0</v>
      </c>
      <c r="AR33" s="34">
        <f t="shared" si="13"/>
        <v>0</v>
      </c>
    </row>
    <row r="34" spans="4:44" ht="20.25">
      <c r="D34" s="34">
        <v>656800</v>
      </c>
      <c r="E34" s="34">
        <f t="shared" si="0"/>
        <v>656800</v>
      </c>
      <c r="G34" s="34">
        <v>526538.05</v>
      </c>
      <c r="H34" s="34">
        <f t="shared" si="1"/>
        <v>526538.05</v>
      </c>
      <c r="J34" s="34">
        <f>D34</f>
        <v>656800</v>
      </c>
      <c r="K34" s="34">
        <f t="shared" si="2"/>
        <v>656800</v>
      </c>
      <c r="M34" s="34">
        <f>G34</f>
        <v>526538.05</v>
      </c>
      <c r="N34" s="34">
        <f t="shared" si="3"/>
        <v>526538.05</v>
      </c>
      <c r="Q34" s="34">
        <f t="shared" si="4"/>
        <v>0</v>
      </c>
      <c r="T34" s="34">
        <f t="shared" si="5"/>
        <v>0</v>
      </c>
      <c r="W34" s="34">
        <f t="shared" si="6"/>
        <v>0</v>
      </c>
      <c r="Z34" s="34">
        <f t="shared" si="7"/>
        <v>0</v>
      </c>
      <c r="AC34" s="34">
        <f t="shared" si="8"/>
        <v>0</v>
      </c>
      <c r="AF34" s="34">
        <f t="shared" si="9"/>
        <v>0</v>
      </c>
      <c r="AI34" s="34">
        <f t="shared" si="10"/>
        <v>0</v>
      </c>
      <c r="AL34" s="34">
        <f t="shared" si="11"/>
        <v>0</v>
      </c>
      <c r="AO34" s="34">
        <f t="shared" si="12"/>
        <v>0</v>
      </c>
      <c r="AR34" s="34">
        <f t="shared" si="13"/>
        <v>0</v>
      </c>
    </row>
    <row r="35" spans="2:44" ht="20.25">
      <c r="B35" s="33" t="s">
        <v>479</v>
      </c>
      <c r="E35" s="34">
        <f t="shared" si="0"/>
        <v>0</v>
      </c>
      <c r="H35" s="34">
        <f t="shared" si="1"/>
        <v>0</v>
      </c>
      <c r="K35" s="34">
        <f t="shared" si="2"/>
        <v>0</v>
      </c>
      <c r="N35" s="34">
        <f t="shared" si="3"/>
        <v>0</v>
      </c>
      <c r="Q35" s="34">
        <f t="shared" si="4"/>
        <v>0</v>
      </c>
      <c r="T35" s="34">
        <f t="shared" si="5"/>
        <v>0</v>
      </c>
      <c r="W35" s="34">
        <f t="shared" si="6"/>
        <v>0</v>
      </c>
      <c r="Z35" s="34">
        <f t="shared" si="7"/>
        <v>0</v>
      </c>
      <c r="AC35" s="34">
        <f t="shared" si="8"/>
        <v>0</v>
      </c>
      <c r="AF35" s="34">
        <f t="shared" si="9"/>
        <v>0</v>
      </c>
      <c r="AI35" s="34">
        <f t="shared" si="10"/>
        <v>0</v>
      </c>
      <c r="AL35" s="34">
        <f t="shared" si="11"/>
        <v>0</v>
      </c>
      <c r="AO35" s="34">
        <f t="shared" si="12"/>
        <v>0</v>
      </c>
      <c r="AR35" s="34">
        <f t="shared" si="13"/>
        <v>0</v>
      </c>
    </row>
    <row r="36" spans="2:44" ht="40.5">
      <c r="B36" s="33" t="s">
        <v>480</v>
      </c>
      <c r="C36" s="34">
        <v>2070000</v>
      </c>
      <c r="E36" s="34">
        <f t="shared" si="0"/>
        <v>2070000</v>
      </c>
      <c r="F36" s="34">
        <v>2070000</v>
      </c>
      <c r="H36" s="34">
        <f t="shared" si="1"/>
        <v>2070000</v>
      </c>
      <c r="K36" s="34">
        <f t="shared" si="2"/>
        <v>0</v>
      </c>
      <c r="N36" s="34">
        <f t="shared" si="3"/>
        <v>0</v>
      </c>
      <c r="Q36" s="34">
        <f t="shared" si="4"/>
        <v>0</v>
      </c>
      <c r="T36" s="34">
        <f t="shared" si="5"/>
        <v>0</v>
      </c>
      <c r="W36" s="34">
        <f t="shared" si="6"/>
        <v>0</v>
      </c>
      <c r="Z36" s="34">
        <f t="shared" si="7"/>
        <v>0</v>
      </c>
      <c r="AC36" s="34">
        <f t="shared" si="8"/>
        <v>0</v>
      </c>
      <c r="AF36" s="34">
        <f t="shared" si="9"/>
        <v>0</v>
      </c>
      <c r="AI36" s="34">
        <f t="shared" si="10"/>
        <v>0</v>
      </c>
      <c r="AL36" s="34">
        <f t="shared" si="11"/>
        <v>0</v>
      </c>
      <c r="AM36" s="34">
        <f>C36</f>
        <v>2070000</v>
      </c>
      <c r="AO36" s="34">
        <f t="shared" si="12"/>
        <v>2070000</v>
      </c>
      <c r="AP36" s="34">
        <f>F36</f>
        <v>2070000</v>
      </c>
      <c r="AR36" s="34">
        <f t="shared" si="13"/>
        <v>2070000</v>
      </c>
    </row>
    <row r="37" spans="4:44" ht="20.25">
      <c r="D37" s="34">
        <v>600000</v>
      </c>
      <c r="E37" s="34">
        <f t="shared" si="0"/>
        <v>600000</v>
      </c>
      <c r="G37" s="34">
        <v>339476.34</v>
      </c>
      <c r="H37" s="34">
        <f t="shared" si="1"/>
        <v>339476.34</v>
      </c>
      <c r="K37" s="34">
        <f t="shared" si="2"/>
        <v>0</v>
      </c>
      <c r="N37" s="34">
        <f t="shared" si="3"/>
        <v>0</v>
      </c>
      <c r="Q37" s="34">
        <f t="shared" si="4"/>
        <v>0</v>
      </c>
      <c r="T37" s="34">
        <f t="shared" si="5"/>
        <v>0</v>
      </c>
      <c r="W37" s="34">
        <f t="shared" si="6"/>
        <v>0</v>
      </c>
      <c r="Z37" s="34">
        <f t="shared" si="7"/>
        <v>0</v>
      </c>
      <c r="AC37" s="34">
        <f t="shared" si="8"/>
        <v>0</v>
      </c>
      <c r="AF37" s="34">
        <f t="shared" si="9"/>
        <v>0</v>
      </c>
      <c r="AI37" s="34">
        <f t="shared" si="10"/>
        <v>0</v>
      </c>
      <c r="AL37" s="34">
        <f t="shared" si="11"/>
        <v>0</v>
      </c>
      <c r="AN37" s="34">
        <f>D37</f>
        <v>600000</v>
      </c>
      <c r="AO37" s="34">
        <f t="shared" si="12"/>
        <v>600000</v>
      </c>
      <c r="AQ37" s="34">
        <f>G37</f>
        <v>339476.34</v>
      </c>
      <c r="AR37" s="34">
        <f t="shared" si="13"/>
        <v>339476.34</v>
      </c>
    </row>
    <row r="38" spans="2:44" ht="20.25">
      <c r="B38" s="33" t="s">
        <v>481</v>
      </c>
      <c r="E38" s="34">
        <f t="shared" si="0"/>
        <v>0</v>
      </c>
      <c r="H38" s="34">
        <f t="shared" si="1"/>
        <v>0</v>
      </c>
      <c r="K38" s="34">
        <f t="shared" si="2"/>
        <v>0</v>
      </c>
      <c r="N38" s="34">
        <f t="shared" si="3"/>
        <v>0</v>
      </c>
      <c r="Q38" s="34">
        <f t="shared" si="4"/>
        <v>0</v>
      </c>
      <c r="T38" s="34">
        <f t="shared" si="5"/>
        <v>0</v>
      </c>
      <c r="W38" s="34">
        <f t="shared" si="6"/>
        <v>0</v>
      </c>
      <c r="Z38" s="34">
        <f t="shared" si="7"/>
        <v>0</v>
      </c>
      <c r="AC38" s="34">
        <f t="shared" si="8"/>
        <v>0</v>
      </c>
      <c r="AF38" s="34">
        <f t="shared" si="9"/>
        <v>0</v>
      </c>
      <c r="AI38" s="34">
        <f t="shared" si="10"/>
        <v>0</v>
      </c>
      <c r="AL38" s="34">
        <f t="shared" si="11"/>
        <v>0</v>
      </c>
      <c r="AO38" s="34">
        <f t="shared" si="12"/>
        <v>0</v>
      </c>
      <c r="AR38" s="34">
        <f t="shared" si="13"/>
        <v>0</v>
      </c>
    </row>
    <row r="39" spans="2:44" ht="60.75">
      <c r="B39" s="33" t="s">
        <v>482</v>
      </c>
      <c r="C39" s="34">
        <v>500000</v>
      </c>
      <c r="E39" s="34">
        <f t="shared" si="0"/>
        <v>500000</v>
      </c>
      <c r="F39" s="34">
        <v>500000</v>
      </c>
      <c r="H39" s="34">
        <f t="shared" si="1"/>
        <v>500000</v>
      </c>
      <c r="K39" s="34">
        <f t="shared" si="2"/>
        <v>0</v>
      </c>
      <c r="N39" s="34">
        <f t="shared" si="3"/>
        <v>0</v>
      </c>
      <c r="Q39" s="34">
        <f t="shared" si="4"/>
        <v>0</v>
      </c>
      <c r="T39" s="34">
        <f t="shared" si="5"/>
        <v>0</v>
      </c>
      <c r="W39" s="34">
        <f t="shared" si="6"/>
        <v>0</v>
      </c>
      <c r="Z39" s="34">
        <f t="shared" si="7"/>
        <v>0</v>
      </c>
      <c r="AC39" s="34">
        <f t="shared" si="8"/>
        <v>0</v>
      </c>
      <c r="AF39" s="34">
        <f t="shared" si="9"/>
        <v>0</v>
      </c>
      <c r="AI39" s="34">
        <f t="shared" si="10"/>
        <v>0</v>
      </c>
      <c r="AL39" s="34">
        <f t="shared" si="11"/>
        <v>0</v>
      </c>
      <c r="AM39" s="34">
        <f>C39</f>
        <v>500000</v>
      </c>
      <c r="AO39" s="34">
        <f t="shared" si="12"/>
        <v>500000</v>
      </c>
      <c r="AP39" s="34">
        <f>F39</f>
        <v>500000</v>
      </c>
      <c r="AR39" s="34">
        <f t="shared" si="13"/>
        <v>500000</v>
      </c>
    </row>
    <row r="40" spans="4:44" ht="20.25">
      <c r="D40" s="34">
        <v>1311500</v>
      </c>
      <c r="E40" s="34">
        <f t="shared" si="0"/>
        <v>1311500</v>
      </c>
      <c r="G40" s="34">
        <v>1059572</v>
      </c>
      <c r="H40" s="34">
        <f t="shared" si="1"/>
        <v>1059572</v>
      </c>
      <c r="K40" s="34">
        <f t="shared" si="2"/>
        <v>0</v>
      </c>
      <c r="N40" s="34">
        <f t="shared" si="3"/>
        <v>0</v>
      </c>
      <c r="Q40" s="34">
        <f t="shared" si="4"/>
        <v>0</v>
      </c>
      <c r="T40" s="34">
        <f t="shared" si="5"/>
        <v>0</v>
      </c>
      <c r="W40" s="34">
        <f t="shared" si="6"/>
        <v>0</v>
      </c>
      <c r="Z40" s="34">
        <f t="shared" si="7"/>
        <v>0</v>
      </c>
      <c r="AC40" s="34">
        <f t="shared" si="8"/>
        <v>0</v>
      </c>
      <c r="AF40" s="34">
        <f t="shared" si="9"/>
        <v>0</v>
      </c>
      <c r="AI40" s="34">
        <f t="shared" si="10"/>
        <v>0</v>
      </c>
      <c r="AL40" s="34">
        <f t="shared" si="11"/>
        <v>0</v>
      </c>
      <c r="AN40" s="34">
        <f>D40</f>
        <v>1311500</v>
      </c>
      <c r="AO40" s="34">
        <f t="shared" si="12"/>
        <v>1311500</v>
      </c>
      <c r="AQ40" s="34">
        <f>G40</f>
        <v>1059572</v>
      </c>
      <c r="AR40" s="34">
        <f t="shared" si="13"/>
        <v>1059572</v>
      </c>
    </row>
    <row r="41" spans="2:44" ht="20.25">
      <c r="B41" s="33" t="s">
        <v>483</v>
      </c>
      <c r="E41" s="34">
        <f t="shared" si="0"/>
        <v>0</v>
      </c>
      <c r="H41" s="34">
        <f t="shared" si="1"/>
        <v>0</v>
      </c>
      <c r="K41" s="34">
        <f t="shared" si="2"/>
        <v>0</v>
      </c>
      <c r="N41" s="34">
        <f t="shared" si="3"/>
        <v>0</v>
      </c>
      <c r="Q41" s="34">
        <f t="shared" si="4"/>
        <v>0</v>
      </c>
      <c r="T41" s="34">
        <f t="shared" si="5"/>
        <v>0</v>
      </c>
      <c r="W41" s="34">
        <f t="shared" si="6"/>
        <v>0</v>
      </c>
      <c r="Z41" s="34">
        <f t="shared" si="7"/>
        <v>0</v>
      </c>
      <c r="AC41" s="34">
        <f t="shared" si="8"/>
        <v>0</v>
      </c>
      <c r="AF41" s="34">
        <f t="shared" si="9"/>
        <v>0</v>
      </c>
      <c r="AI41" s="34">
        <f t="shared" si="10"/>
        <v>0</v>
      </c>
      <c r="AL41" s="34">
        <f t="shared" si="11"/>
        <v>0</v>
      </c>
      <c r="AO41" s="34">
        <f t="shared" si="12"/>
        <v>0</v>
      </c>
      <c r="AR41" s="34">
        <f t="shared" si="13"/>
        <v>0</v>
      </c>
    </row>
    <row r="42" spans="2:44" ht="40.5">
      <c r="B42" s="33" t="s">
        <v>484</v>
      </c>
      <c r="C42" s="34">
        <v>50000</v>
      </c>
      <c r="E42" s="34">
        <f t="shared" si="0"/>
        <v>50000</v>
      </c>
      <c r="F42" s="34">
        <v>50000</v>
      </c>
      <c r="H42" s="34">
        <f t="shared" si="1"/>
        <v>50000</v>
      </c>
      <c r="K42" s="34">
        <f t="shared" si="2"/>
        <v>0</v>
      </c>
      <c r="N42" s="34">
        <f t="shared" si="3"/>
        <v>0</v>
      </c>
      <c r="Q42" s="34">
        <f t="shared" si="4"/>
        <v>0</v>
      </c>
      <c r="T42" s="34">
        <f t="shared" si="5"/>
        <v>0</v>
      </c>
      <c r="W42" s="34">
        <f t="shared" si="6"/>
        <v>0</v>
      </c>
      <c r="Z42" s="34">
        <f t="shared" si="7"/>
        <v>0</v>
      </c>
      <c r="AC42" s="34">
        <f t="shared" si="8"/>
        <v>0</v>
      </c>
      <c r="AF42" s="34">
        <f t="shared" si="9"/>
        <v>0</v>
      </c>
      <c r="AI42" s="34">
        <f t="shared" si="10"/>
        <v>0</v>
      </c>
      <c r="AL42" s="34">
        <f t="shared" si="11"/>
        <v>0</v>
      </c>
      <c r="AM42" s="34">
        <f>C42</f>
        <v>50000</v>
      </c>
      <c r="AO42" s="34">
        <f t="shared" si="12"/>
        <v>50000</v>
      </c>
      <c r="AP42" s="34">
        <f>F42</f>
        <v>50000</v>
      </c>
      <c r="AR42" s="34">
        <f t="shared" si="13"/>
        <v>50000</v>
      </c>
    </row>
    <row r="43" spans="2:44" ht="20.25">
      <c r="B43" s="33" t="s">
        <v>485</v>
      </c>
      <c r="E43" s="34">
        <f t="shared" si="0"/>
        <v>0</v>
      </c>
      <c r="H43" s="34">
        <f t="shared" si="1"/>
        <v>0</v>
      </c>
      <c r="K43" s="34">
        <f t="shared" si="2"/>
        <v>0</v>
      </c>
      <c r="N43" s="34">
        <f t="shared" si="3"/>
        <v>0</v>
      </c>
      <c r="Q43" s="34">
        <f t="shared" si="4"/>
        <v>0</v>
      </c>
      <c r="T43" s="34">
        <f t="shared" si="5"/>
        <v>0</v>
      </c>
      <c r="W43" s="34">
        <f t="shared" si="6"/>
        <v>0</v>
      </c>
      <c r="Z43" s="34">
        <f t="shared" si="7"/>
        <v>0</v>
      </c>
      <c r="AC43" s="34">
        <f t="shared" si="8"/>
        <v>0</v>
      </c>
      <c r="AF43" s="34">
        <f t="shared" si="9"/>
        <v>0</v>
      </c>
      <c r="AI43" s="34">
        <f t="shared" si="10"/>
        <v>0</v>
      </c>
      <c r="AL43" s="34">
        <f t="shared" si="11"/>
        <v>0</v>
      </c>
      <c r="AO43" s="34">
        <f t="shared" si="12"/>
        <v>0</v>
      </c>
      <c r="AR43" s="34">
        <f t="shared" si="13"/>
        <v>0</v>
      </c>
    </row>
    <row r="44" spans="2:44" ht="60.75">
      <c r="B44" s="33" t="s">
        <v>486</v>
      </c>
      <c r="D44" s="34">
        <v>13950000</v>
      </c>
      <c r="E44" s="34">
        <f t="shared" si="0"/>
        <v>13950000</v>
      </c>
      <c r="G44" s="34">
        <v>13950000</v>
      </c>
      <c r="H44" s="34">
        <f t="shared" si="1"/>
        <v>13950000</v>
      </c>
      <c r="J44" s="34">
        <f>D44</f>
        <v>13950000</v>
      </c>
      <c r="K44" s="34">
        <f t="shared" si="2"/>
        <v>13950000</v>
      </c>
      <c r="M44" s="34">
        <f>G44</f>
        <v>13950000</v>
      </c>
      <c r="N44" s="34">
        <f t="shared" si="3"/>
        <v>13950000</v>
      </c>
      <c r="Q44" s="34">
        <f t="shared" si="4"/>
        <v>0</v>
      </c>
      <c r="T44" s="34">
        <f t="shared" si="5"/>
        <v>0</v>
      </c>
      <c r="W44" s="34">
        <f t="shared" si="6"/>
        <v>0</v>
      </c>
      <c r="Z44" s="34">
        <f t="shared" si="7"/>
        <v>0</v>
      </c>
      <c r="AC44" s="34">
        <f t="shared" si="8"/>
        <v>0</v>
      </c>
      <c r="AF44" s="34">
        <f t="shared" si="9"/>
        <v>0</v>
      </c>
      <c r="AI44" s="34">
        <f t="shared" si="10"/>
        <v>0</v>
      </c>
      <c r="AL44" s="34">
        <f t="shared" si="11"/>
        <v>0</v>
      </c>
      <c r="AO44" s="34">
        <f t="shared" si="12"/>
        <v>0</v>
      </c>
      <c r="AR44" s="34">
        <f t="shared" si="13"/>
        <v>0</v>
      </c>
    </row>
    <row r="45" spans="2:44" ht="20.25">
      <c r="B45" s="33" t="s">
        <v>487</v>
      </c>
      <c r="E45" s="34">
        <f t="shared" si="0"/>
        <v>0</v>
      </c>
      <c r="H45" s="34">
        <f t="shared" si="1"/>
        <v>0</v>
      </c>
      <c r="K45" s="34">
        <f t="shared" si="2"/>
        <v>0</v>
      </c>
      <c r="N45" s="34">
        <f t="shared" si="3"/>
        <v>0</v>
      </c>
      <c r="Q45" s="34">
        <f t="shared" si="4"/>
        <v>0</v>
      </c>
      <c r="T45" s="34">
        <f t="shared" si="5"/>
        <v>0</v>
      </c>
      <c r="W45" s="34">
        <f t="shared" si="6"/>
        <v>0</v>
      </c>
      <c r="Z45" s="34">
        <f t="shared" si="7"/>
        <v>0</v>
      </c>
      <c r="AC45" s="34">
        <f t="shared" si="8"/>
        <v>0</v>
      </c>
      <c r="AF45" s="34">
        <f t="shared" si="9"/>
        <v>0</v>
      </c>
      <c r="AI45" s="34">
        <f t="shared" si="10"/>
        <v>0</v>
      </c>
      <c r="AL45" s="34">
        <f t="shared" si="11"/>
        <v>0</v>
      </c>
      <c r="AO45" s="34">
        <f t="shared" si="12"/>
        <v>0</v>
      </c>
      <c r="AR45" s="34">
        <f t="shared" si="13"/>
        <v>0</v>
      </c>
    </row>
    <row r="46" spans="2:44" ht="60.75">
      <c r="B46" s="33" t="s">
        <v>488</v>
      </c>
      <c r="C46" s="34">
        <v>22000</v>
      </c>
      <c r="E46" s="34">
        <f t="shared" si="0"/>
        <v>22000</v>
      </c>
      <c r="F46" s="34">
        <v>22000</v>
      </c>
      <c r="H46" s="34">
        <f t="shared" si="1"/>
        <v>22000</v>
      </c>
      <c r="K46" s="34">
        <f t="shared" si="2"/>
        <v>0</v>
      </c>
      <c r="N46" s="34">
        <f t="shared" si="3"/>
        <v>0</v>
      </c>
      <c r="Q46" s="34">
        <f t="shared" si="4"/>
        <v>0</v>
      </c>
      <c r="T46" s="34">
        <f t="shared" si="5"/>
        <v>0</v>
      </c>
      <c r="U46" s="34">
        <f>C46</f>
        <v>22000</v>
      </c>
      <c r="W46" s="34">
        <f t="shared" si="6"/>
        <v>22000</v>
      </c>
      <c r="X46" s="34">
        <f>F46</f>
        <v>22000</v>
      </c>
      <c r="Z46" s="34">
        <f t="shared" si="7"/>
        <v>22000</v>
      </c>
      <c r="AC46" s="34">
        <f t="shared" si="8"/>
        <v>0</v>
      </c>
      <c r="AF46" s="34">
        <f t="shared" si="9"/>
        <v>0</v>
      </c>
      <c r="AI46" s="34">
        <f t="shared" si="10"/>
        <v>0</v>
      </c>
      <c r="AL46" s="34">
        <f t="shared" si="11"/>
        <v>0</v>
      </c>
      <c r="AO46" s="34">
        <f t="shared" si="12"/>
        <v>0</v>
      </c>
      <c r="AR46" s="34">
        <f t="shared" si="13"/>
        <v>0</v>
      </c>
    </row>
    <row r="47" spans="4:44" ht="20.25">
      <c r="D47" s="34">
        <v>38800</v>
      </c>
      <c r="E47" s="34">
        <f t="shared" si="0"/>
        <v>38800</v>
      </c>
      <c r="G47" s="34">
        <v>38800</v>
      </c>
      <c r="H47" s="34">
        <f t="shared" si="1"/>
        <v>38800</v>
      </c>
      <c r="K47" s="34">
        <f t="shared" si="2"/>
        <v>0</v>
      </c>
      <c r="N47" s="34">
        <f t="shared" si="3"/>
        <v>0</v>
      </c>
      <c r="Q47" s="34">
        <f t="shared" si="4"/>
        <v>0</v>
      </c>
      <c r="T47" s="34">
        <f t="shared" si="5"/>
        <v>0</v>
      </c>
      <c r="V47" s="34">
        <f>D47</f>
        <v>38800</v>
      </c>
      <c r="W47" s="34">
        <f t="shared" si="6"/>
        <v>38800</v>
      </c>
      <c r="Y47" s="34">
        <f>G47</f>
        <v>38800</v>
      </c>
      <c r="Z47" s="34">
        <f t="shared" si="7"/>
        <v>38800</v>
      </c>
      <c r="AC47" s="34">
        <f t="shared" si="8"/>
        <v>0</v>
      </c>
      <c r="AF47" s="34">
        <f t="shared" si="9"/>
        <v>0</v>
      </c>
      <c r="AI47" s="34">
        <f t="shared" si="10"/>
        <v>0</v>
      </c>
      <c r="AL47" s="34">
        <f t="shared" si="11"/>
        <v>0</v>
      </c>
      <c r="AO47" s="34">
        <f t="shared" si="12"/>
        <v>0</v>
      </c>
      <c r="AR47" s="34">
        <f t="shared" si="13"/>
        <v>0</v>
      </c>
    </row>
    <row r="48" spans="1:44" ht="20.25">
      <c r="A48" s="32" t="s">
        <v>471</v>
      </c>
      <c r="B48" s="33" t="s">
        <v>489</v>
      </c>
      <c r="E48" s="34">
        <f t="shared" si="0"/>
        <v>0</v>
      </c>
      <c r="H48" s="34">
        <f t="shared" si="1"/>
        <v>0</v>
      </c>
      <c r="K48" s="34">
        <f t="shared" si="2"/>
        <v>0</v>
      </c>
      <c r="N48" s="34">
        <f t="shared" si="3"/>
        <v>0</v>
      </c>
      <c r="Q48" s="34">
        <f t="shared" si="4"/>
        <v>0</v>
      </c>
      <c r="T48" s="34">
        <f t="shared" si="5"/>
        <v>0</v>
      </c>
      <c r="W48" s="34">
        <f t="shared" si="6"/>
        <v>0</v>
      </c>
      <c r="Z48" s="34">
        <f t="shared" si="7"/>
        <v>0</v>
      </c>
      <c r="AC48" s="34">
        <f t="shared" si="8"/>
        <v>0</v>
      </c>
      <c r="AF48" s="34">
        <f t="shared" si="9"/>
        <v>0</v>
      </c>
      <c r="AI48" s="34">
        <f t="shared" si="10"/>
        <v>0</v>
      </c>
      <c r="AL48" s="34">
        <f t="shared" si="11"/>
        <v>0</v>
      </c>
      <c r="AO48" s="34">
        <f t="shared" si="12"/>
        <v>0</v>
      </c>
      <c r="AR48" s="34">
        <f t="shared" si="13"/>
        <v>0</v>
      </c>
    </row>
    <row r="49" spans="2:44" ht="60.75">
      <c r="B49" s="33" t="s">
        <v>490</v>
      </c>
      <c r="E49" s="34">
        <f t="shared" si="0"/>
        <v>0</v>
      </c>
      <c r="H49" s="34">
        <f t="shared" si="1"/>
        <v>0</v>
      </c>
      <c r="K49" s="34">
        <f t="shared" si="2"/>
        <v>0</v>
      </c>
      <c r="N49" s="34">
        <f t="shared" si="3"/>
        <v>0</v>
      </c>
      <c r="Q49" s="34">
        <f t="shared" si="4"/>
        <v>0</v>
      </c>
      <c r="T49" s="34">
        <f t="shared" si="5"/>
        <v>0</v>
      </c>
      <c r="W49" s="34">
        <f t="shared" si="6"/>
        <v>0</v>
      </c>
      <c r="Z49" s="34">
        <f t="shared" si="7"/>
        <v>0</v>
      </c>
      <c r="AC49" s="34">
        <f t="shared" si="8"/>
        <v>0</v>
      </c>
      <c r="AF49" s="34">
        <f t="shared" si="9"/>
        <v>0</v>
      </c>
      <c r="AI49" s="34">
        <f t="shared" si="10"/>
        <v>0</v>
      </c>
      <c r="AL49" s="34">
        <f t="shared" si="11"/>
        <v>0</v>
      </c>
      <c r="AO49" s="34">
        <f t="shared" si="12"/>
        <v>0</v>
      </c>
      <c r="AR49" s="34">
        <f t="shared" si="13"/>
        <v>0</v>
      </c>
    </row>
    <row r="50" spans="5:44" ht="20.25">
      <c r="E50" s="34">
        <f t="shared" si="0"/>
        <v>0</v>
      </c>
      <c r="H50" s="34">
        <f t="shared" si="1"/>
        <v>0</v>
      </c>
      <c r="K50" s="34">
        <f t="shared" si="2"/>
        <v>0</v>
      </c>
      <c r="N50" s="34">
        <f t="shared" si="3"/>
        <v>0</v>
      </c>
      <c r="Q50" s="34">
        <f t="shared" si="4"/>
        <v>0</v>
      </c>
      <c r="T50" s="34">
        <f t="shared" si="5"/>
        <v>0</v>
      </c>
      <c r="W50" s="34">
        <f t="shared" si="6"/>
        <v>0</v>
      </c>
      <c r="Z50" s="34">
        <f t="shared" si="7"/>
        <v>0</v>
      </c>
      <c r="AC50" s="34">
        <f t="shared" si="8"/>
        <v>0</v>
      </c>
      <c r="AF50" s="34">
        <f t="shared" si="9"/>
        <v>0</v>
      </c>
      <c r="AI50" s="34">
        <f t="shared" si="10"/>
        <v>0</v>
      </c>
      <c r="AL50" s="34">
        <f t="shared" si="11"/>
        <v>0</v>
      </c>
      <c r="AO50" s="34">
        <f t="shared" si="12"/>
        <v>0</v>
      </c>
      <c r="AR50" s="34">
        <f t="shared" si="13"/>
        <v>0</v>
      </c>
    </row>
    <row r="51" spans="1:44" ht="60.75">
      <c r="A51" s="32" t="s">
        <v>491</v>
      </c>
      <c r="B51" s="33" t="s">
        <v>492</v>
      </c>
      <c r="C51" s="34">
        <v>1500</v>
      </c>
      <c r="E51" s="34">
        <f t="shared" si="0"/>
        <v>1500</v>
      </c>
      <c r="F51" s="34">
        <v>1500</v>
      </c>
      <c r="H51" s="34">
        <f t="shared" si="1"/>
        <v>1500</v>
      </c>
      <c r="K51" s="34">
        <f t="shared" si="2"/>
        <v>0</v>
      </c>
      <c r="N51" s="34">
        <f t="shared" si="3"/>
        <v>0</v>
      </c>
      <c r="Q51" s="34">
        <f t="shared" si="4"/>
        <v>0</v>
      </c>
      <c r="T51" s="34">
        <f t="shared" si="5"/>
        <v>0</v>
      </c>
      <c r="W51" s="34">
        <f t="shared" si="6"/>
        <v>0</v>
      </c>
      <c r="Z51" s="34">
        <f t="shared" si="7"/>
        <v>0</v>
      </c>
      <c r="AC51" s="34">
        <f t="shared" si="8"/>
        <v>0</v>
      </c>
      <c r="AF51" s="34">
        <f t="shared" si="9"/>
        <v>0</v>
      </c>
      <c r="AI51" s="34">
        <f t="shared" si="10"/>
        <v>0</v>
      </c>
      <c r="AL51" s="34">
        <f t="shared" si="11"/>
        <v>0</v>
      </c>
      <c r="AM51" s="34">
        <f>C51</f>
        <v>1500</v>
      </c>
      <c r="AO51" s="34">
        <f t="shared" si="12"/>
        <v>1500</v>
      </c>
      <c r="AP51" s="34">
        <f>F51</f>
        <v>1500</v>
      </c>
      <c r="AR51" s="34">
        <f t="shared" si="13"/>
        <v>1500</v>
      </c>
    </row>
    <row r="52" spans="1:44" ht="60.75">
      <c r="A52" s="32" t="s">
        <v>493</v>
      </c>
      <c r="B52" s="33" t="s">
        <v>494</v>
      </c>
      <c r="C52" s="34">
        <v>250000</v>
      </c>
      <c r="E52" s="34">
        <f t="shared" si="0"/>
        <v>250000</v>
      </c>
      <c r="F52" s="34">
        <v>94545</v>
      </c>
      <c r="H52" s="34">
        <f t="shared" si="1"/>
        <v>94545</v>
      </c>
      <c r="K52" s="34">
        <f t="shared" si="2"/>
        <v>0</v>
      </c>
      <c r="N52" s="34">
        <f t="shared" si="3"/>
        <v>0</v>
      </c>
      <c r="Q52" s="34">
        <f t="shared" si="4"/>
        <v>0</v>
      </c>
      <c r="T52" s="34">
        <f t="shared" si="5"/>
        <v>0</v>
      </c>
      <c r="W52" s="34">
        <f t="shared" si="6"/>
        <v>0</v>
      </c>
      <c r="Z52" s="34">
        <f t="shared" si="7"/>
        <v>0</v>
      </c>
      <c r="AA52" s="34">
        <f>C52</f>
        <v>250000</v>
      </c>
      <c r="AC52" s="34">
        <f t="shared" si="8"/>
        <v>250000</v>
      </c>
      <c r="AD52" s="34">
        <f>F52</f>
        <v>94545</v>
      </c>
      <c r="AF52" s="34">
        <f t="shared" si="9"/>
        <v>94545</v>
      </c>
      <c r="AI52" s="34">
        <f t="shared" si="10"/>
        <v>0</v>
      </c>
      <c r="AL52" s="34">
        <f t="shared" si="11"/>
        <v>0</v>
      </c>
      <c r="AO52" s="34">
        <f t="shared" si="12"/>
        <v>0</v>
      </c>
      <c r="AR52" s="34">
        <f t="shared" si="13"/>
        <v>0</v>
      </c>
    </row>
    <row r="53" spans="1:44" ht="81">
      <c r="A53" s="32" t="s">
        <v>495</v>
      </c>
      <c r="B53" s="33" t="s">
        <v>496</v>
      </c>
      <c r="C53" s="34">
        <v>200000</v>
      </c>
      <c r="E53" s="34">
        <f t="shared" si="0"/>
        <v>200000</v>
      </c>
      <c r="F53" s="34">
        <v>182529</v>
      </c>
      <c r="H53" s="34">
        <f t="shared" si="1"/>
        <v>182529</v>
      </c>
      <c r="K53" s="34">
        <f t="shared" si="2"/>
        <v>0</v>
      </c>
      <c r="N53" s="34">
        <f t="shared" si="3"/>
        <v>0</v>
      </c>
      <c r="Q53" s="34">
        <f t="shared" si="4"/>
        <v>0</v>
      </c>
      <c r="T53" s="34">
        <f t="shared" si="5"/>
        <v>0</v>
      </c>
      <c r="U53" s="34">
        <f>C53</f>
        <v>200000</v>
      </c>
      <c r="W53" s="34">
        <f t="shared" si="6"/>
        <v>200000</v>
      </c>
      <c r="X53" s="34">
        <f>F53</f>
        <v>182529</v>
      </c>
      <c r="Z53" s="34">
        <f t="shared" si="7"/>
        <v>182529</v>
      </c>
      <c r="AC53" s="34">
        <f t="shared" si="8"/>
        <v>0</v>
      </c>
      <c r="AF53" s="34">
        <f t="shared" si="9"/>
        <v>0</v>
      </c>
      <c r="AI53" s="34">
        <f t="shared" si="10"/>
        <v>0</v>
      </c>
      <c r="AL53" s="34">
        <f t="shared" si="11"/>
        <v>0</v>
      </c>
      <c r="AO53" s="34">
        <f t="shared" si="12"/>
        <v>0</v>
      </c>
      <c r="AR53" s="34">
        <f t="shared" si="13"/>
        <v>0</v>
      </c>
    </row>
    <row r="54" spans="3:44" ht="20.25">
      <c r="C54" s="34">
        <v>20000</v>
      </c>
      <c r="E54" s="34">
        <f t="shared" si="0"/>
        <v>20000</v>
      </c>
      <c r="F54" s="34">
        <v>11900</v>
      </c>
      <c r="H54" s="34">
        <f t="shared" si="1"/>
        <v>11900</v>
      </c>
      <c r="K54" s="34">
        <f t="shared" si="2"/>
        <v>0</v>
      </c>
      <c r="N54" s="34">
        <f t="shared" si="3"/>
        <v>0</v>
      </c>
      <c r="Q54" s="34">
        <f t="shared" si="4"/>
        <v>0</v>
      </c>
      <c r="T54" s="34">
        <f t="shared" si="5"/>
        <v>0</v>
      </c>
      <c r="U54" s="34">
        <f>C54</f>
        <v>20000</v>
      </c>
      <c r="W54" s="34">
        <f t="shared" si="6"/>
        <v>20000</v>
      </c>
      <c r="X54" s="34">
        <f>F54</f>
        <v>11900</v>
      </c>
      <c r="Z54" s="34">
        <f t="shared" si="7"/>
        <v>11900</v>
      </c>
      <c r="AC54" s="34">
        <f t="shared" si="8"/>
        <v>0</v>
      </c>
      <c r="AF54" s="34">
        <f t="shared" si="9"/>
        <v>0</v>
      </c>
      <c r="AI54" s="34">
        <f t="shared" si="10"/>
        <v>0</v>
      </c>
      <c r="AL54" s="34">
        <f t="shared" si="11"/>
        <v>0</v>
      </c>
      <c r="AO54" s="34">
        <f t="shared" si="12"/>
        <v>0</v>
      </c>
      <c r="AR54" s="34">
        <f t="shared" si="13"/>
        <v>0</v>
      </c>
    </row>
    <row r="55" spans="4:44" ht="20.25">
      <c r="D55" s="34">
        <v>70000</v>
      </c>
      <c r="E55" s="34">
        <f t="shared" si="0"/>
        <v>70000</v>
      </c>
      <c r="H55" s="34">
        <f t="shared" si="1"/>
        <v>0</v>
      </c>
      <c r="K55" s="34">
        <f t="shared" si="2"/>
        <v>0</v>
      </c>
      <c r="N55" s="34">
        <f t="shared" si="3"/>
        <v>0</v>
      </c>
      <c r="Q55" s="34">
        <f t="shared" si="4"/>
        <v>0</v>
      </c>
      <c r="T55" s="34">
        <f t="shared" si="5"/>
        <v>0</v>
      </c>
      <c r="V55" s="34">
        <f>D55</f>
        <v>70000</v>
      </c>
      <c r="W55" s="34">
        <f t="shared" si="6"/>
        <v>70000</v>
      </c>
      <c r="Z55" s="34">
        <f t="shared" si="7"/>
        <v>0</v>
      </c>
      <c r="AC55" s="34">
        <f t="shared" si="8"/>
        <v>0</v>
      </c>
      <c r="AF55" s="34">
        <f t="shared" si="9"/>
        <v>0</v>
      </c>
      <c r="AI55" s="34">
        <f t="shared" si="10"/>
        <v>0</v>
      </c>
      <c r="AL55" s="34">
        <f t="shared" si="11"/>
        <v>0</v>
      </c>
      <c r="AO55" s="34">
        <f t="shared" si="12"/>
        <v>0</v>
      </c>
      <c r="AR55" s="34">
        <f t="shared" si="13"/>
        <v>0</v>
      </c>
    </row>
    <row r="56" spans="1:44" ht="59.25" customHeight="1">
      <c r="A56" s="32" t="s">
        <v>497</v>
      </c>
      <c r="B56" s="33" t="s">
        <v>498</v>
      </c>
      <c r="C56" s="34">
        <v>360000</v>
      </c>
      <c r="E56" s="34">
        <f t="shared" si="0"/>
        <v>360000</v>
      </c>
      <c r="F56" s="34">
        <v>360000</v>
      </c>
      <c r="H56" s="34">
        <f t="shared" si="1"/>
        <v>360000</v>
      </c>
      <c r="K56" s="34">
        <f t="shared" si="2"/>
        <v>0</v>
      </c>
      <c r="N56" s="34">
        <f t="shared" si="3"/>
        <v>0</v>
      </c>
      <c r="Q56" s="34">
        <f t="shared" si="4"/>
        <v>0</v>
      </c>
      <c r="T56" s="34">
        <f t="shared" si="5"/>
        <v>0</v>
      </c>
      <c r="W56" s="34">
        <f t="shared" si="6"/>
        <v>0</v>
      </c>
      <c r="Z56" s="34">
        <f t="shared" si="7"/>
        <v>0</v>
      </c>
      <c r="AC56" s="34">
        <f t="shared" si="8"/>
        <v>0</v>
      </c>
      <c r="AF56" s="34">
        <f t="shared" si="9"/>
        <v>0</v>
      </c>
      <c r="AI56" s="34">
        <f t="shared" si="10"/>
        <v>0</v>
      </c>
      <c r="AL56" s="34">
        <f t="shared" si="11"/>
        <v>0</v>
      </c>
      <c r="AM56" s="34">
        <f>C56</f>
        <v>360000</v>
      </c>
      <c r="AO56" s="34">
        <f t="shared" si="12"/>
        <v>360000</v>
      </c>
      <c r="AP56" s="34">
        <f>F56</f>
        <v>360000</v>
      </c>
      <c r="AR56" s="34">
        <f t="shared" si="13"/>
        <v>360000</v>
      </c>
    </row>
    <row r="57" spans="1:44" ht="81">
      <c r="A57" s="32" t="s">
        <v>499</v>
      </c>
      <c r="B57" s="33" t="s">
        <v>500</v>
      </c>
      <c r="C57" s="34">
        <v>5000</v>
      </c>
      <c r="E57" s="34">
        <f t="shared" si="0"/>
        <v>5000</v>
      </c>
      <c r="F57" s="34">
        <v>2843</v>
      </c>
      <c r="H57" s="34">
        <f t="shared" si="1"/>
        <v>2843</v>
      </c>
      <c r="K57" s="34">
        <f t="shared" si="2"/>
        <v>0</v>
      </c>
      <c r="N57" s="34">
        <f t="shared" si="3"/>
        <v>0</v>
      </c>
      <c r="Q57" s="34">
        <f t="shared" si="4"/>
        <v>0</v>
      </c>
      <c r="T57" s="34">
        <f t="shared" si="5"/>
        <v>0</v>
      </c>
      <c r="W57" s="34">
        <f t="shared" si="6"/>
        <v>0</v>
      </c>
      <c r="Z57" s="34">
        <f t="shared" si="7"/>
        <v>0</v>
      </c>
      <c r="AC57" s="34">
        <f t="shared" si="8"/>
        <v>0</v>
      </c>
      <c r="AF57" s="34">
        <f t="shared" si="9"/>
        <v>0</v>
      </c>
      <c r="AI57" s="34">
        <f t="shared" si="10"/>
        <v>0</v>
      </c>
      <c r="AL57" s="34">
        <f t="shared" si="11"/>
        <v>0</v>
      </c>
      <c r="AM57" s="34">
        <f>C57</f>
        <v>5000</v>
      </c>
      <c r="AO57" s="34">
        <f t="shared" si="12"/>
        <v>5000</v>
      </c>
      <c r="AP57" s="34">
        <f>F57</f>
        <v>2843</v>
      </c>
      <c r="AR57" s="34">
        <f t="shared" si="13"/>
        <v>2843</v>
      </c>
    </row>
    <row r="58" spans="1:44" ht="60.75">
      <c r="A58" s="32" t="s">
        <v>501</v>
      </c>
      <c r="B58" s="33" t="s">
        <v>502</v>
      </c>
      <c r="E58" s="34">
        <f t="shared" si="0"/>
        <v>0</v>
      </c>
      <c r="H58" s="34">
        <f t="shared" si="1"/>
        <v>0</v>
      </c>
      <c r="K58" s="34">
        <f t="shared" si="2"/>
        <v>0</v>
      </c>
      <c r="N58" s="34">
        <f t="shared" si="3"/>
        <v>0</v>
      </c>
      <c r="Q58" s="34">
        <f t="shared" si="4"/>
        <v>0</v>
      </c>
      <c r="T58" s="34">
        <f t="shared" si="5"/>
        <v>0</v>
      </c>
      <c r="W58" s="34">
        <f t="shared" si="6"/>
        <v>0</v>
      </c>
      <c r="Z58" s="34">
        <f t="shared" si="7"/>
        <v>0</v>
      </c>
      <c r="AC58" s="34">
        <f t="shared" si="8"/>
        <v>0</v>
      </c>
      <c r="AF58" s="34">
        <f t="shared" si="9"/>
        <v>0</v>
      </c>
      <c r="AI58" s="34">
        <f t="shared" si="10"/>
        <v>0</v>
      </c>
      <c r="AL58" s="34">
        <f t="shared" si="11"/>
        <v>0</v>
      </c>
      <c r="AO58" s="34">
        <f t="shared" si="12"/>
        <v>0</v>
      </c>
      <c r="AR58" s="34">
        <f t="shared" si="13"/>
        <v>0</v>
      </c>
    </row>
    <row r="59" spans="2:44" ht="20.25">
      <c r="B59" s="33" t="s">
        <v>473</v>
      </c>
      <c r="E59" s="34">
        <f t="shared" si="0"/>
        <v>0</v>
      </c>
      <c r="H59" s="34">
        <f t="shared" si="1"/>
        <v>0</v>
      </c>
      <c r="K59" s="34">
        <f t="shared" si="2"/>
        <v>0</v>
      </c>
      <c r="N59" s="34">
        <f t="shared" si="3"/>
        <v>0</v>
      </c>
      <c r="Q59" s="34">
        <f t="shared" si="4"/>
        <v>0</v>
      </c>
      <c r="T59" s="34">
        <f t="shared" si="5"/>
        <v>0</v>
      </c>
      <c r="W59" s="34">
        <f t="shared" si="6"/>
        <v>0</v>
      </c>
      <c r="Z59" s="34">
        <f t="shared" si="7"/>
        <v>0</v>
      </c>
      <c r="AC59" s="34">
        <f t="shared" si="8"/>
        <v>0</v>
      </c>
      <c r="AF59" s="34">
        <f t="shared" si="9"/>
        <v>0</v>
      </c>
      <c r="AI59" s="34">
        <f t="shared" si="10"/>
        <v>0</v>
      </c>
      <c r="AL59" s="34">
        <f t="shared" si="11"/>
        <v>0</v>
      </c>
      <c r="AO59" s="34">
        <f t="shared" si="12"/>
        <v>0</v>
      </c>
      <c r="AR59" s="34">
        <f t="shared" si="13"/>
        <v>0</v>
      </c>
    </row>
    <row r="60" spans="2:44" ht="60.75">
      <c r="B60" s="33" t="s">
        <v>503</v>
      </c>
      <c r="C60" s="34">
        <v>20000</v>
      </c>
      <c r="E60" s="34">
        <f t="shared" si="0"/>
        <v>20000</v>
      </c>
      <c r="F60" s="34">
        <v>5039</v>
      </c>
      <c r="H60" s="34">
        <f t="shared" si="1"/>
        <v>5039</v>
      </c>
      <c r="I60" s="34">
        <f>C60</f>
        <v>20000</v>
      </c>
      <c r="K60" s="34">
        <f t="shared" si="2"/>
        <v>20000</v>
      </c>
      <c r="L60" s="34">
        <f>F60</f>
        <v>5039</v>
      </c>
      <c r="N60" s="34">
        <f t="shared" si="3"/>
        <v>5039</v>
      </c>
      <c r="Q60" s="34">
        <f t="shared" si="4"/>
        <v>0</v>
      </c>
      <c r="T60" s="34">
        <f t="shared" si="5"/>
        <v>0</v>
      </c>
      <c r="W60" s="34">
        <f t="shared" si="6"/>
        <v>0</v>
      </c>
      <c r="Z60" s="34">
        <f t="shared" si="7"/>
        <v>0</v>
      </c>
      <c r="AC60" s="34">
        <f t="shared" si="8"/>
        <v>0</v>
      </c>
      <c r="AF60" s="34">
        <f t="shared" si="9"/>
        <v>0</v>
      </c>
      <c r="AI60" s="34">
        <f t="shared" si="10"/>
        <v>0</v>
      </c>
      <c r="AL60" s="34">
        <f t="shared" si="11"/>
        <v>0</v>
      </c>
      <c r="AO60" s="34">
        <f t="shared" si="12"/>
        <v>0</v>
      </c>
      <c r="AR60" s="34">
        <f t="shared" si="13"/>
        <v>0</v>
      </c>
    </row>
    <row r="61" spans="2:44" ht="20.25">
      <c r="B61" s="33" t="s">
        <v>475</v>
      </c>
      <c r="E61" s="34">
        <f t="shared" si="0"/>
        <v>0</v>
      </c>
      <c r="H61" s="34">
        <f t="shared" si="1"/>
        <v>0</v>
      </c>
      <c r="K61" s="34">
        <f t="shared" si="2"/>
        <v>0</v>
      </c>
      <c r="N61" s="34">
        <f t="shared" si="3"/>
        <v>0</v>
      </c>
      <c r="Q61" s="34">
        <f t="shared" si="4"/>
        <v>0</v>
      </c>
      <c r="T61" s="34">
        <f t="shared" si="5"/>
        <v>0</v>
      </c>
      <c r="W61" s="34">
        <f t="shared" si="6"/>
        <v>0</v>
      </c>
      <c r="Z61" s="34">
        <f t="shared" si="7"/>
        <v>0</v>
      </c>
      <c r="AC61" s="34">
        <f t="shared" si="8"/>
        <v>0</v>
      </c>
      <c r="AF61" s="34">
        <f t="shared" si="9"/>
        <v>0</v>
      </c>
      <c r="AI61" s="34">
        <f t="shared" si="10"/>
        <v>0</v>
      </c>
      <c r="AL61" s="34">
        <f t="shared" si="11"/>
        <v>0</v>
      </c>
      <c r="AO61" s="34">
        <f t="shared" si="12"/>
        <v>0</v>
      </c>
      <c r="AR61" s="34">
        <f t="shared" si="13"/>
        <v>0</v>
      </c>
    </row>
    <row r="62" spans="2:44" ht="141.75">
      <c r="B62" s="33" t="s">
        <v>504</v>
      </c>
      <c r="C62" s="34">
        <v>450000</v>
      </c>
      <c r="E62" s="34">
        <f t="shared" si="0"/>
        <v>450000</v>
      </c>
      <c r="F62" s="34">
        <v>428593.05</v>
      </c>
      <c r="H62" s="34">
        <f t="shared" si="1"/>
        <v>428593.05</v>
      </c>
      <c r="I62" s="34">
        <v>0</v>
      </c>
      <c r="K62" s="34">
        <f t="shared" si="2"/>
        <v>0</v>
      </c>
      <c r="L62" s="34">
        <v>0</v>
      </c>
      <c r="N62" s="34">
        <f t="shared" si="3"/>
        <v>0</v>
      </c>
      <c r="Q62" s="34">
        <f t="shared" si="4"/>
        <v>0</v>
      </c>
      <c r="T62" s="34">
        <f t="shared" si="5"/>
        <v>0</v>
      </c>
      <c r="U62" s="34">
        <f>C62</f>
        <v>450000</v>
      </c>
      <c r="W62" s="34">
        <f t="shared" si="6"/>
        <v>450000</v>
      </c>
      <c r="X62" s="34">
        <f>F62</f>
        <v>428593.05</v>
      </c>
      <c r="Z62" s="34">
        <f t="shared" si="7"/>
        <v>428593.05</v>
      </c>
      <c r="AC62" s="34">
        <f t="shared" si="8"/>
        <v>0</v>
      </c>
      <c r="AF62" s="34">
        <f t="shared" si="9"/>
        <v>0</v>
      </c>
      <c r="AI62" s="34">
        <f t="shared" si="10"/>
        <v>0</v>
      </c>
      <c r="AL62" s="34">
        <f t="shared" si="11"/>
        <v>0</v>
      </c>
      <c r="AO62" s="34">
        <f t="shared" si="12"/>
        <v>0</v>
      </c>
      <c r="AR62" s="34">
        <f t="shared" si="13"/>
        <v>0</v>
      </c>
    </row>
    <row r="63" spans="2:44" ht="20.25">
      <c r="B63" s="33" t="s">
        <v>477</v>
      </c>
      <c r="E63" s="34">
        <f t="shared" si="0"/>
        <v>0</v>
      </c>
      <c r="H63" s="34">
        <f t="shared" si="1"/>
        <v>0</v>
      </c>
      <c r="K63" s="34">
        <f t="shared" si="2"/>
        <v>0</v>
      </c>
      <c r="N63" s="34">
        <f t="shared" si="3"/>
        <v>0</v>
      </c>
      <c r="Q63" s="34">
        <f t="shared" si="4"/>
        <v>0</v>
      </c>
      <c r="T63" s="34">
        <f t="shared" si="5"/>
        <v>0</v>
      </c>
      <c r="W63" s="34">
        <f t="shared" si="6"/>
        <v>0</v>
      </c>
      <c r="Z63" s="34">
        <f t="shared" si="7"/>
        <v>0</v>
      </c>
      <c r="AC63" s="34">
        <f t="shared" si="8"/>
        <v>0</v>
      </c>
      <c r="AF63" s="34">
        <f t="shared" si="9"/>
        <v>0</v>
      </c>
      <c r="AI63" s="34">
        <f t="shared" si="10"/>
        <v>0</v>
      </c>
      <c r="AL63" s="34">
        <f t="shared" si="11"/>
        <v>0</v>
      </c>
      <c r="AO63" s="34">
        <f t="shared" si="12"/>
        <v>0</v>
      </c>
      <c r="AR63" s="34">
        <f t="shared" si="13"/>
        <v>0</v>
      </c>
    </row>
    <row r="64" spans="2:44" ht="121.5">
      <c r="B64" s="33" t="s">
        <v>505</v>
      </c>
      <c r="C64" s="34">
        <v>1050000</v>
      </c>
      <c r="E64" s="34">
        <f t="shared" si="0"/>
        <v>1050000</v>
      </c>
      <c r="F64" s="34">
        <v>963609</v>
      </c>
      <c r="H64" s="34">
        <f t="shared" si="1"/>
        <v>963609</v>
      </c>
      <c r="I64" s="34">
        <f>C64</f>
        <v>1050000</v>
      </c>
      <c r="K64" s="34">
        <f t="shared" si="2"/>
        <v>1050000</v>
      </c>
      <c r="L64" s="34">
        <f>F64</f>
        <v>963609</v>
      </c>
      <c r="N64" s="34">
        <f t="shared" si="3"/>
        <v>963609</v>
      </c>
      <c r="Q64" s="34">
        <f t="shared" si="4"/>
        <v>0</v>
      </c>
      <c r="T64" s="34">
        <f t="shared" si="5"/>
        <v>0</v>
      </c>
      <c r="W64" s="34">
        <f t="shared" si="6"/>
        <v>0</v>
      </c>
      <c r="Z64" s="34">
        <f t="shared" si="7"/>
        <v>0</v>
      </c>
      <c r="AC64" s="34">
        <f t="shared" si="8"/>
        <v>0</v>
      </c>
      <c r="AF64" s="34">
        <f t="shared" si="9"/>
        <v>0</v>
      </c>
      <c r="AI64" s="34">
        <f t="shared" si="10"/>
        <v>0</v>
      </c>
      <c r="AL64" s="34">
        <f t="shared" si="11"/>
        <v>0</v>
      </c>
      <c r="AO64" s="34">
        <f t="shared" si="12"/>
        <v>0</v>
      </c>
      <c r="AR64" s="34">
        <f t="shared" si="13"/>
        <v>0</v>
      </c>
    </row>
    <row r="65" spans="2:44" ht="20.25">
      <c r="B65" s="33" t="s">
        <v>479</v>
      </c>
      <c r="E65" s="34">
        <f t="shared" si="0"/>
        <v>0</v>
      </c>
      <c r="H65" s="34">
        <f t="shared" si="1"/>
        <v>0</v>
      </c>
      <c r="K65" s="34">
        <f t="shared" si="2"/>
        <v>0</v>
      </c>
      <c r="N65" s="34">
        <f t="shared" si="3"/>
        <v>0</v>
      </c>
      <c r="Q65" s="34">
        <f t="shared" si="4"/>
        <v>0</v>
      </c>
      <c r="T65" s="34">
        <f t="shared" si="5"/>
        <v>0</v>
      </c>
      <c r="W65" s="34">
        <f t="shared" si="6"/>
        <v>0</v>
      </c>
      <c r="Z65" s="34">
        <f t="shared" si="7"/>
        <v>0</v>
      </c>
      <c r="AC65" s="34">
        <f t="shared" si="8"/>
        <v>0</v>
      </c>
      <c r="AF65" s="34">
        <f t="shared" si="9"/>
        <v>0</v>
      </c>
      <c r="AI65" s="34">
        <f t="shared" si="10"/>
        <v>0</v>
      </c>
      <c r="AL65" s="34">
        <f t="shared" si="11"/>
        <v>0</v>
      </c>
      <c r="AO65" s="34">
        <f t="shared" si="12"/>
        <v>0</v>
      </c>
      <c r="AR65" s="34">
        <f t="shared" si="13"/>
        <v>0</v>
      </c>
    </row>
    <row r="66" spans="2:44" ht="40.5">
      <c r="B66" s="33" t="s">
        <v>506</v>
      </c>
      <c r="D66" s="34">
        <v>50000</v>
      </c>
      <c r="E66" s="34">
        <f t="shared" si="0"/>
        <v>50000</v>
      </c>
      <c r="G66" s="34">
        <v>15563</v>
      </c>
      <c r="H66" s="34">
        <f t="shared" si="1"/>
        <v>15563</v>
      </c>
      <c r="J66" s="34">
        <f>D66</f>
        <v>50000</v>
      </c>
      <c r="K66" s="34">
        <f t="shared" si="2"/>
        <v>50000</v>
      </c>
      <c r="M66" s="34">
        <f>G66</f>
        <v>15563</v>
      </c>
      <c r="N66" s="34">
        <f t="shared" si="3"/>
        <v>15563</v>
      </c>
      <c r="Q66" s="34">
        <f t="shared" si="4"/>
        <v>0</v>
      </c>
      <c r="T66" s="34">
        <f t="shared" si="5"/>
        <v>0</v>
      </c>
      <c r="W66" s="34">
        <f t="shared" si="6"/>
        <v>0</v>
      </c>
      <c r="Z66" s="34">
        <f t="shared" si="7"/>
        <v>0</v>
      </c>
      <c r="AC66" s="34">
        <f t="shared" si="8"/>
        <v>0</v>
      </c>
      <c r="AF66" s="34">
        <f t="shared" si="9"/>
        <v>0</v>
      </c>
      <c r="AI66" s="34">
        <f t="shared" si="10"/>
        <v>0</v>
      </c>
      <c r="AL66" s="34">
        <f t="shared" si="11"/>
        <v>0</v>
      </c>
      <c r="AO66" s="34">
        <f t="shared" si="12"/>
        <v>0</v>
      </c>
      <c r="AR66" s="34">
        <f t="shared" si="13"/>
        <v>0</v>
      </c>
    </row>
    <row r="67" spans="2:44" ht="40.5">
      <c r="B67" s="33" t="s">
        <v>507</v>
      </c>
      <c r="E67" s="34">
        <f t="shared" si="0"/>
        <v>0</v>
      </c>
      <c r="H67" s="34">
        <f t="shared" si="1"/>
        <v>0</v>
      </c>
      <c r="K67" s="34">
        <f t="shared" si="2"/>
        <v>0</v>
      </c>
      <c r="N67" s="34">
        <f t="shared" si="3"/>
        <v>0</v>
      </c>
      <c r="Q67" s="34">
        <f t="shared" si="4"/>
        <v>0</v>
      </c>
      <c r="T67" s="34">
        <f t="shared" si="5"/>
        <v>0</v>
      </c>
      <c r="W67" s="34">
        <f t="shared" si="6"/>
        <v>0</v>
      </c>
      <c r="Z67" s="34">
        <f t="shared" si="7"/>
        <v>0</v>
      </c>
      <c r="AC67" s="34">
        <f t="shared" si="8"/>
        <v>0</v>
      </c>
      <c r="AF67" s="34">
        <f t="shared" si="9"/>
        <v>0</v>
      </c>
      <c r="AI67" s="34">
        <f t="shared" si="10"/>
        <v>0</v>
      </c>
      <c r="AL67" s="34">
        <f t="shared" si="11"/>
        <v>0</v>
      </c>
      <c r="AO67" s="34">
        <f t="shared" si="12"/>
        <v>0</v>
      </c>
      <c r="AR67" s="34">
        <f t="shared" si="13"/>
        <v>0</v>
      </c>
    </row>
    <row r="68" spans="2:44" ht="20.25">
      <c r="B68" s="33" t="s">
        <v>481</v>
      </c>
      <c r="E68" s="34">
        <f t="shared" si="0"/>
        <v>0</v>
      </c>
      <c r="H68" s="34">
        <f t="shared" si="1"/>
        <v>0</v>
      </c>
      <c r="K68" s="34">
        <f t="shared" si="2"/>
        <v>0</v>
      </c>
      <c r="N68" s="34">
        <f t="shared" si="3"/>
        <v>0</v>
      </c>
      <c r="Q68" s="34">
        <f t="shared" si="4"/>
        <v>0</v>
      </c>
      <c r="T68" s="34">
        <f t="shared" si="5"/>
        <v>0</v>
      </c>
      <c r="W68" s="34">
        <f t="shared" si="6"/>
        <v>0</v>
      </c>
      <c r="Z68" s="34">
        <f t="shared" si="7"/>
        <v>0</v>
      </c>
      <c r="AC68" s="34">
        <f t="shared" si="8"/>
        <v>0</v>
      </c>
      <c r="AF68" s="34">
        <f t="shared" si="9"/>
        <v>0</v>
      </c>
      <c r="AI68" s="34">
        <f t="shared" si="10"/>
        <v>0</v>
      </c>
      <c r="AL68" s="34">
        <f t="shared" si="11"/>
        <v>0</v>
      </c>
      <c r="AO68" s="34">
        <f t="shared" si="12"/>
        <v>0</v>
      </c>
      <c r="AR68" s="34">
        <f t="shared" si="13"/>
        <v>0</v>
      </c>
    </row>
    <row r="69" spans="2:44" ht="40.5">
      <c r="B69" s="33" t="s">
        <v>508</v>
      </c>
      <c r="D69" s="34">
        <v>90000</v>
      </c>
      <c r="E69" s="34">
        <f t="shared" si="0"/>
        <v>90000</v>
      </c>
      <c r="G69" s="34">
        <v>80150</v>
      </c>
      <c r="H69" s="34">
        <f t="shared" si="1"/>
        <v>80150</v>
      </c>
      <c r="J69" s="34">
        <f>D69</f>
        <v>90000</v>
      </c>
      <c r="K69" s="34">
        <f t="shared" si="2"/>
        <v>90000</v>
      </c>
      <c r="M69" s="34">
        <f>G69</f>
        <v>80150</v>
      </c>
      <c r="N69" s="34">
        <f t="shared" si="3"/>
        <v>80150</v>
      </c>
      <c r="Q69" s="34">
        <f t="shared" si="4"/>
        <v>0</v>
      </c>
      <c r="T69" s="34">
        <f t="shared" si="5"/>
        <v>0</v>
      </c>
      <c r="W69" s="34">
        <f t="shared" si="6"/>
        <v>0</v>
      </c>
      <c r="Z69" s="34">
        <f t="shared" si="7"/>
        <v>0</v>
      </c>
      <c r="AC69" s="34">
        <f t="shared" si="8"/>
        <v>0</v>
      </c>
      <c r="AF69" s="34">
        <f t="shared" si="9"/>
        <v>0</v>
      </c>
      <c r="AI69" s="34">
        <f t="shared" si="10"/>
        <v>0</v>
      </c>
      <c r="AL69" s="34">
        <f t="shared" si="11"/>
        <v>0</v>
      </c>
      <c r="AO69" s="34">
        <f t="shared" si="12"/>
        <v>0</v>
      </c>
      <c r="AR69" s="34">
        <f t="shared" si="13"/>
        <v>0</v>
      </c>
    </row>
    <row r="70" spans="2:44" ht="20.25">
      <c r="B70" s="33" t="s">
        <v>483</v>
      </c>
      <c r="E70" s="34">
        <f t="shared" si="0"/>
        <v>0</v>
      </c>
      <c r="H70" s="34">
        <f t="shared" si="1"/>
        <v>0</v>
      </c>
      <c r="K70" s="34">
        <f t="shared" si="2"/>
        <v>0</v>
      </c>
      <c r="N70" s="34">
        <f t="shared" si="3"/>
        <v>0</v>
      </c>
      <c r="Q70" s="34">
        <f t="shared" si="4"/>
        <v>0</v>
      </c>
      <c r="T70" s="34">
        <f t="shared" si="5"/>
        <v>0</v>
      </c>
      <c r="W70" s="34">
        <f t="shared" si="6"/>
        <v>0</v>
      </c>
      <c r="Z70" s="34">
        <f t="shared" si="7"/>
        <v>0</v>
      </c>
      <c r="AC70" s="34">
        <f t="shared" si="8"/>
        <v>0</v>
      </c>
      <c r="AF70" s="34">
        <f t="shared" si="9"/>
        <v>0</v>
      </c>
      <c r="AI70" s="34">
        <f t="shared" si="10"/>
        <v>0</v>
      </c>
      <c r="AL70" s="34">
        <f t="shared" si="11"/>
        <v>0</v>
      </c>
      <c r="AO70" s="34">
        <f t="shared" si="12"/>
        <v>0</v>
      </c>
      <c r="AR70" s="34">
        <f t="shared" si="13"/>
        <v>0</v>
      </c>
    </row>
    <row r="71" spans="2:44" ht="40.5">
      <c r="B71" s="33" t="s">
        <v>509</v>
      </c>
      <c r="C71" s="34">
        <v>160000</v>
      </c>
      <c r="E71" s="34">
        <f aca="true" t="shared" si="14" ref="E71:E134">SUM(C71:D71)</f>
        <v>160000</v>
      </c>
      <c r="F71" s="34">
        <v>156515</v>
      </c>
      <c r="H71" s="34">
        <f aca="true" t="shared" si="15" ref="H71:H134">SUM(F71:G71)</f>
        <v>156515</v>
      </c>
      <c r="I71" s="34">
        <f>C71</f>
        <v>160000</v>
      </c>
      <c r="K71" s="34">
        <f aca="true" t="shared" si="16" ref="K71:K134">SUM(I71:J71)</f>
        <v>160000</v>
      </c>
      <c r="L71" s="34">
        <f>F71</f>
        <v>156515</v>
      </c>
      <c r="N71" s="34">
        <f aca="true" t="shared" si="17" ref="N71:N134">SUM(L71:M71)</f>
        <v>156515</v>
      </c>
      <c r="Q71" s="34">
        <f aca="true" t="shared" si="18" ref="Q71:Q134">SUM(O71:P71)</f>
        <v>0</v>
      </c>
      <c r="T71" s="34">
        <f aca="true" t="shared" si="19" ref="T71:T134">SUM(R71:S71)</f>
        <v>0</v>
      </c>
      <c r="W71" s="34">
        <f aca="true" t="shared" si="20" ref="W71:W134">SUM(U71:V71)</f>
        <v>0</v>
      </c>
      <c r="Z71" s="34">
        <f aca="true" t="shared" si="21" ref="Z71:Z134">SUM(X71:Y71)</f>
        <v>0</v>
      </c>
      <c r="AC71" s="34">
        <f aca="true" t="shared" si="22" ref="AC71:AC134">SUM(AA71:AB71)</f>
        <v>0</v>
      </c>
      <c r="AF71" s="34">
        <f aca="true" t="shared" si="23" ref="AF71:AF134">SUM(AD71:AE71)</f>
        <v>0</v>
      </c>
      <c r="AI71" s="34">
        <f aca="true" t="shared" si="24" ref="AI71:AI134">SUM(AG71:AH71)</f>
        <v>0</v>
      </c>
      <c r="AL71" s="34">
        <f aca="true" t="shared" si="25" ref="AL71:AL134">SUM(AJ71:AK71)</f>
        <v>0</v>
      </c>
      <c r="AO71" s="34">
        <f aca="true" t="shared" si="26" ref="AO71:AO134">SUM(AM71:AN71)</f>
        <v>0</v>
      </c>
      <c r="AR71" s="34">
        <f aca="true" t="shared" si="27" ref="AR71:AR134">SUM(AP71:AQ71)</f>
        <v>0</v>
      </c>
    </row>
    <row r="72" spans="2:44" ht="20.25">
      <c r="B72" s="33" t="s">
        <v>485</v>
      </c>
      <c r="E72" s="34">
        <f t="shared" si="14"/>
        <v>0</v>
      </c>
      <c r="H72" s="34">
        <f t="shared" si="15"/>
        <v>0</v>
      </c>
      <c r="K72" s="34">
        <f t="shared" si="16"/>
        <v>0</v>
      </c>
      <c r="N72" s="34">
        <f t="shared" si="17"/>
        <v>0</v>
      </c>
      <c r="Q72" s="34">
        <f t="shared" si="18"/>
        <v>0</v>
      </c>
      <c r="T72" s="34">
        <f t="shared" si="19"/>
        <v>0</v>
      </c>
      <c r="W72" s="34">
        <f t="shared" si="20"/>
        <v>0</v>
      </c>
      <c r="Z72" s="34">
        <f t="shared" si="21"/>
        <v>0</v>
      </c>
      <c r="AC72" s="34">
        <f t="shared" si="22"/>
        <v>0</v>
      </c>
      <c r="AF72" s="34">
        <f t="shared" si="23"/>
        <v>0</v>
      </c>
      <c r="AI72" s="34">
        <f t="shared" si="24"/>
        <v>0</v>
      </c>
      <c r="AL72" s="34">
        <f t="shared" si="25"/>
        <v>0</v>
      </c>
      <c r="AO72" s="34">
        <f t="shared" si="26"/>
        <v>0</v>
      </c>
      <c r="AR72" s="34">
        <f t="shared" si="27"/>
        <v>0</v>
      </c>
    </row>
    <row r="73" spans="2:44" ht="60.75">
      <c r="B73" s="33" t="s">
        <v>510</v>
      </c>
      <c r="C73" s="34">
        <v>60000</v>
      </c>
      <c r="E73" s="34">
        <f t="shared" si="14"/>
        <v>60000</v>
      </c>
      <c r="F73" s="34">
        <v>60000</v>
      </c>
      <c r="H73" s="34">
        <f t="shared" si="15"/>
        <v>60000</v>
      </c>
      <c r="I73" s="34">
        <f>C73</f>
        <v>60000</v>
      </c>
      <c r="K73" s="34">
        <f t="shared" si="16"/>
        <v>60000</v>
      </c>
      <c r="L73" s="34">
        <f>F73</f>
        <v>60000</v>
      </c>
      <c r="N73" s="34">
        <f t="shared" si="17"/>
        <v>60000</v>
      </c>
      <c r="Q73" s="34">
        <f t="shared" si="18"/>
        <v>0</v>
      </c>
      <c r="T73" s="34">
        <f t="shared" si="19"/>
        <v>0</v>
      </c>
      <c r="W73" s="34">
        <f t="shared" si="20"/>
        <v>0</v>
      </c>
      <c r="Z73" s="34">
        <f t="shared" si="21"/>
        <v>0</v>
      </c>
      <c r="AC73" s="34">
        <f t="shared" si="22"/>
        <v>0</v>
      </c>
      <c r="AF73" s="34">
        <f t="shared" si="23"/>
        <v>0</v>
      </c>
      <c r="AI73" s="34">
        <f t="shared" si="24"/>
        <v>0</v>
      </c>
      <c r="AL73" s="34">
        <f t="shared" si="25"/>
        <v>0</v>
      </c>
      <c r="AO73" s="34">
        <f t="shared" si="26"/>
        <v>0</v>
      </c>
      <c r="AR73" s="34">
        <f t="shared" si="27"/>
        <v>0</v>
      </c>
    </row>
    <row r="74" spans="2:44" ht="20.25">
      <c r="B74" s="33" t="s">
        <v>487</v>
      </c>
      <c r="E74" s="34">
        <f t="shared" si="14"/>
        <v>0</v>
      </c>
      <c r="H74" s="34">
        <f t="shared" si="15"/>
        <v>0</v>
      </c>
      <c r="K74" s="34">
        <f t="shared" si="16"/>
        <v>0</v>
      </c>
      <c r="N74" s="34">
        <f t="shared" si="17"/>
        <v>0</v>
      </c>
      <c r="Q74" s="34">
        <f t="shared" si="18"/>
        <v>0</v>
      </c>
      <c r="T74" s="34">
        <f t="shared" si="19"/>
        <v>0</v>
      </c>
      <c r="W74" s="34">
        <f t="shared" si="20"/>
        <v>0</v>
      </c>
      <c r="Z74" s="34">
        <f t="shared" si="21"/>
        <v>0</v>
      </c>
      <c r="AC74" s="34">
        <f t="shared" si="22"/>
        <v>0</v>
      </c>
      <c r="AF74" s="34">
        <f t="shared" si="23"/>
        <v>0</v>
      </c>
      <c r="AI74" s="34">
        <f t="shared" si="24"/>
        <v>0</v>
      </c>
      <c r="AL74" s="34">
        <f t="shared" si="25"/>
        <v>0</v>
      </c>
      <c r="AO74" s="34">
        <f t="shared" si="26"/>
        <v>0</v>
      </c>
      <c r="AR74" s="34">
        <f t="shared" si="27"/>
        <v>0</v>
      </c>
    </row>
    <row r="75" spans="2:44" ht="40.5">
      <c r="B75" s="33" t="s">
        <v>511</v>
      </c>
      <c r="C75" s="34">
        <v>3000</v>
      </c>
      <c r="E75" s="34">
        <f t="shared" si="14"/>
        <v>3000</v>
      </c>
      <c r="F75" s="34">
        <v>1180</v>
      </c>
      <c r="H75" s="34">
        <f t="shared" si="15"/>
        <v>1180</v>
      </c>
      <c r="I75" s="34">
        <f>C75</f>
        <v>3000</v>
      </c>
      <c r="K75" s="34">
        <f t="shared" si="16"/>
        <v>3000</v>
      </c>
      <c r="L75" s="34">
        <f>F75</f>
        <v>1180</v>
      </c>
      <c r="N75" s="34">
        <f t="shared" si="17"/>
        <v>1180</v>
      </c>
      <c r="Q75" s="34">
        <f t="shared" si="18"/>
        <v>0</v>
      </c>
      <c r="T75" s="34">
        <f t="shared" si="19"/>
        <v>0</v>
      </c>
      <c r="W75" s="34">
        <f t="shared" si="20"/>
        <v>0</v>
      </c>
      <c r="Z75" s="34">
        <f t="shared" si="21"/>
        <v>0</v>
      </c>
      <c r="AC75" s="34">
        <f t="shared" si="22"/>
        <v>0</v>
      </c>
      <c r="AF75" s="34">
        <f t="shared" si="23"/>
        <v>0</v>
      </c>
      <c r="AI75" s="34">
        <f t="shared" si="24"/>
        <v>0</v>
      </c>
      <c r="AL75" s="34">
        <f t="shared" si="25"/>
        <v>0</v>
      </c>
      <c r="AO75" s="34">
        <f t="shared" si="26"/>
        <v>0</v>
      </c>
      <c r="AR75" s="34">
        <f t="shared" si="27"/>
        <v>0</v>
      </c>
    </row>
    <row r="76" spans="2:44" ht="20.25">
      <c r="B76" s="33" t="s">
        <v>489</v>
      </c>
      <c r="E76" s="34">
        <f t="shared" si="14"/>
        <v>0</v>
      </c>
      <c r="H76" s="34">
        <f t="shared" si="15"/>
        <v>0</v>
      </c>
      <c r="K76" s="34">
        <f t="shared" si="16"/>
        <v>0</v>
      </c>
      <c r="N76" s="34">
        <f t="shared" si="17"/>
        <v>0</v>
      </c>
      <c r="Q76" s="34">
        <f t="shared" si="18"/>
        <v>0</v>
      </c>
      <c r="T76" s="34">
        <f t="shared" si="19"/>
        <v>0</v>
      </c>
      <c r="W76" s="34">
        <f t="shared" si="20"/>
        <v>0</v>
      </c>
      <c r="Z76" s="34">
        <f t="shared" si="21"/>
        <v>0</v>
      </c>
      <c r="AC76" s="34">
        <f t="shared" si="22"/>
        <v>0</v>
      </c>
      <c r="AF76" s="34">
        <f t="shared" si="23"/>
        <v>0</v>
      </c>
      <c r="AI76" s="34">
        <f t="shared" si="24"/>
        <v>0</v>
      </c>
      <c r="AL76" s="34">
        <f t="shared" si="25"/>
        <v>0</v>
      </c>
      <c r="AO76" s="34">
        <f t="shared" si="26"/>
        <v>0</v>
      </c>
      <c r="AR76" s="34">
        <f t="shared" si="27"/>
        <v>0</v>
      </c>
    </row>
    <row r="77" spans="2:44" ht="60.75">
      <c r="B77" s="33" t="s">
        <v>512</v>
      </c>
      <c r="C77" s="34">
        <v>10000</v>
      </c>
      <c r="E77" s="34">
        <f t="shared" si="14"/>
        <v>10000</v>
      </c>
      <c r="F77" s="34">
        <v>5394</v>
      </c>
      <c r="H77" s="34">
        <f t="shared" si="15"/>
        <v>5394</v>
      </c>
      <c r="I77" s="34">
        <f>C77</f>
        <v>10000</v>
      </c>
      <c r="K77" s="34">
        <f t="shared" si="16"/>
        <v>10000</v>
      </c>
      <c r="L77" s="34">
        <f>F77</f>
        <v>5394</v>
      </c>
      <c r="N77" s="34">
        <f t="shared" si="17"/>
        <v>5394</v>
      </c>
      <c r="Q77" s="34">
        <f t="shared" si="18"/>
        <v>0</v>
      </c>
      <c r="T77" s="34">
        <f t="shared" si="19"/>
        <v>0</v>
      </c>
      <c r="W77" s="34">
        <f t="shared" si="20"/>
        <v>0</v>
      </c>
      <c r="Z77" s="34">
        <f t="shared" si="21"/>
        <v>0</v>
      </c>
      <c r="AC77" s="34">
        <f t="shared" si="22"/>
        <v>0</v>
      </c>
      <c r="AF77" s="34">
        <f t="shared" si="23"/>
        <v>0</v>
      </c>
      <c r="AI77" s="34">
        <f t="shared" si="24"/>
        <v>0</v>
      </c>
      <c r="AL77" s="34">
        <f t="shared" si="25"/>
        <v>0</v>
      </c>
      <c r="AO77" s="34">
        <f t="shared" si="26"/>
        <v>0</v>
      </c>
      <c r="AR77" s="34">
        <f t="shared" si="27"/>
        <v>0</v>
      </c>
    </row>
    <row r="78" spans="2:44" ht="20.25">
      <c r="B78" s="33" t="s">
        <v>513</v>
      </c>
      <c r="E78" s="34">
        <f t="shared" si="14"/>
        <v>0</v>
      </c>
      <c r="H78" s="34">
        <f t="shared" si="15"/>
        <v>0</v>
      </c>
      <c r="K78" s="34">
        <f t="shared" si="16"/>
        <v>0</v>
      </c>
      <c r="N78" s="34">
        <f t="shared" si="17"/>
        <v>0</v>
      </c>
      <c r="Q78" s="34">
        <f t="shared" si="18"/>
        <v>0</v>
      </c>
      <c r="T78" s="34">
        <f t="shared" si="19"/>
        <v>0</v>
      </c>
      <c r="W78" s="34">
        <f t="shared" si="20"/>
        <v>0</v>
      </c>
      <c r="Z78" s="34">
        <f t="shared" si="21"/>
        <v>0</v>
      </c>
      <c r="AC78" s="34">
        <f t="shared" si="22"/>
        <v>0</v>
      </c>
      <c r="AF78" s="34">
        <f t="shared" si="23"/>
        <v>0</v>
      </c>
      <c r="AI78" s="34">
        <f t="shared" si="24"/>
        <v>0</v>
      </c>
      <c r="AL78" s="34">
        <f t="shared" si="25"/>
        <v>0</v>
      </c>
      <c r="AO78" s="34">
        <f t="shared" si="26"/>
        <v>0</v>
      </c>
      <c r="AR78" s="34">
        <f t="shared" si="27"/>
        <v>0</v>
      </c>
    </row>
    <row r="79" spans="2:44" ht="40.5">
      <c r="B79" s="33" t="s">
        <v>514</v>
      </c>
      <c r="C79" s="34">
        <v>3000</v>
      </c>
      <c r="E79" s="34">
        <f t="shared" si="14"/>
        <v>3000</v>
      </c>
      <c r="F79" s="34">
        <v>3000</v>
      </c>
      <c r="H79" s="34">
        <f t="shared" si="15"/>
        <v>3000</v>
      </c>
      <c r="I79" s="34">
        <f>C79</f>
        <v>3000</v>
      </c>
      <c r="K79" s="34">
        <f t="shared" si="16"/>
        <v>3000</v>
      </c>
      <c r="L79" s="34">
        <f>F79</f>
        <v>3000</v>
      </c>
      <c r="N79" s="34">
        <f t="shared" si="17"/>
        <v>3000</v>
      </c>
      <c r="Q79" s="34">
        <f t="shared" si="18"/>
        <v>0</v>
      </c>
      <c r="T79" s="34">
        <f t="shared" si="19"/>
        <v>0</v>
      </c>
      <c r="W79" s="34">
        <f t="shared" si="20"/>
        <v>0</v>
      </c>
      <c r="Z79" s="34">
        <f t="shared" si="21"/>
        <v>0</v>
      </c>
      <c r="AC79" s="34">
        <f t="shared" si="22"/>
        <v>0</v>
      </c>
      <c r="AF79" s="34">
        <f t="shared" si="23"/>
        <v>0</v>
      </c>
      <c r="AI79" s="34">
        <f t="shared" si="24"/>
        <v>0</v>
      </c>
      <c r="AL79" s="34">
        <f t="shared" si="25"/>
        <v>0</v>
      </c>
      <c r="AO79" s="34">
        <f t="shared" si="26"/>
        <v>0</v>
      </c>
      <c r="AR79" s="34">
        <f t="shared" si="27"/>
        <v>0</v>
      </c>
    </row>
    <row r="80" spans="1:44" ht="81">
      <c r="A80" s="32" t="s">
        <v>515</v>
      </c>
      <c r="B80" s="33" t="s">
        <v>516</v>
      </c>
      <c r="C80" s="34">
        <v>30000</v>
      </c>
      <c r="E80" s="34">
        <f t="shared" si="14"/>
        <v>30000</v>
      </c>
      <c r="F80" s="34">
        <v>28599.41</v>
      </c>
      <c r="H80" s="34">
        <f t="shared" si="15"/>
        <v>28599.41</v>
      </c>
      <c r="I80" s="34">
        <f>C80</f>
        <v>30000</v>
      </c>
      <c r="K80" s="34">
        <f t="shared" si="16"/>
        <v>30000</v>
      </c>
      <c r="L80" s="34">
        <f>F80</f>
        <v>28599.41</v>
      </c>
      <c r="N80" s="34">
        <f t="shared" si="17"/>
        <v>28599.41</v>
      </c>
      <c r="Q80" s="34">
        <f t="shared" si="18"/>
        <v>0</v>
      </c>
      <c r="T80" s="34">
        <f t="shared" si="19"/>
        <v>0</v>
      </c>
      <c r="W80" s="34">
        <f t="shared" si="20"/>
        <v>0</v>
      </c>
      <c r="Z80" s="34">
        <f t="shared" si="21"/>
        <v>0</v>
      </c>
      <c r="AC80" s="34">
        <f t="shared" si="22"/>
        <v>0</v>
      </c>
      <c r="AF80" s="34">
        <f t="shared" si="23"/>
        <v>0</v>
      </c>
      <c r="AI80" s="34">
        <f t="shared" si="24"/>
        <v>0</v>
      </c>
      <c r="AL80" s="34">
        <f t="shared" si="25"/>
        <v>0</v>
      </c>
      <c r="AO80" s="34">
        <f t="shared" si="26"/>
        <v>0</v>
      </c>
      <c r="AR80" s="34">
        <f t="shared" si="27"/>
        <v>0</v>
      </c>
    </row>
    <row r="81" spans="1:44" ht="40.5">
      <c r="A81" s="32" t="s">
        <v>517</v>
      </c>
      <c r="B81" s="33" t="s">
        <v>518</v>
      </c>
      <c r="E81" s="34">
        <f t="shared" si="14"/>
        <v>0</v>
      </c>
      <c r="H81" s="34">
        <f t="shared" si="15"/>
        <v>0</v>
      </c>
      <c r="K81" s="34">
        <f t="shared" si="16"/>
        <v>0</v>
      </c>
      <c r="N81" s="34">
        <f t="shared" si="17"/>
        <v>0</v>
      </c>
      <c r="Q81" s="34">
        <f t="shared" si="18"/>
        <v>0</v>
      </c>
      <c r="T81" s="34">
        <f t="shared" si="19"/>
        <v>0</v>
      </c>
      <c r="W81" s="34">
        <f t="shared" si="20"/>
        <v>0</v>
      </c>
      <c r="Z81" s="34">
        <f t="shared" si="21"/>
        <v>0</v>
      </c>
      <c r="AC81" s="34">
        <f t="shared" si="22"/>
        <v>0</v>
      </c>
      <c r="AF81" s="34">
        <f t="shared" si="23"/>
        <v>0</v>
      </c>
      <c r="AI81" s="34">
        <f t="shared" si="24"/>
        <v>0</v>
      </c>
      <c r="AL81" s="34">
        <f t="shared" si="25"/>
        <v>0</v>
      </c>
      <c r="AO81" s="34">
        <f t="shared" si="26"/>
        <v>0</v>
      </c>
      <c r="AR81" s="34">
        <f t="shared" si="27"/>
        <v>0</v>
      </c>
    </row>
    <row r="82" spans="2:44" ht="20.25">
      <c r="B82" s="33">
        <v>50000</v>
      </c>
      <c r="C82" s="34">
        <v>50000</v>
      </c>
      <c r="E82" s="34">
        <f t="shared" si="14"/>
        <v>50000</v>
      </c>
      <c r="F82" s="34">
        <v>0</v>
      </c>
      <c r="H82" s="34">
        <f t="shared" si="15"/>
        <v>0</v>
      </c>
      <c r="K82" s="34">
        <f t="shared" si="16"/>
        <v>0</v>
      </c>
      <c r="N82" s="34">
        <f t="shared" si="17"/>
        <v>0</v>
      </c>
      <c r="O82" s="34">
        <f>C82</f>
        <v>50000</v>
      </c>
      <c r="Q82" s="34">
        <f t="shared" si="18"/>
        <v>50000</v>
      </c>
      <c r="R82" s="34">
        <f>F82</f>
        <v>0</v>
      </c>
      <c r="T82" s="34">
        <f t="shared" si="19"/>
        <v>0</v>
      </c>
      <c r="W82" s="34">
        <f t="shared" si="20"/>
        <v>0</v>
      </c>
      <c r="Z82" s="34">
        <f t="shared" si="21"/>
        <v>0</v>
      </c>
      <c r="AC82" s="34">
        <f t="shared" si="22"/>
        <v>0</v>
      </c>
      <c r="AF82" s="34">
        <f t="shared" si="23"/>
        <v>0</v>
      </c>
      <c r="AI82" s="34">
        <f t="shared" si="24"/>
        <v>0</v>
      </c>
      <c r="AL82" s="34">
        <f t="shared" si="25"/>
        <v>0</v>
      </c>
      <c r="AO82" s="34">
        <f t="shared" si="26"/>
        <v>0</v>
      </c>
      <c r="AR82" s="34">
        <f t="shared" si="27"/>
        <v>0</v>
      </c>
    </row>
    <row r="83" spans="2:44" ht="20.25">
      <c r="B83" s="33">
        <v>3448</v>
      </c>
      <c r="E83" s="34">
        <f t="shared" si="14"/>
        <v>0</v>
      </c>
      <c r="F83" s="34">
        <v>3448</v>
      </c>
      <c r="H83" s="34">
        <f t="shared" si="15"/>
        <v>3448</v>
      </c>
      <c r="K83" s="34">
        <f t="shared" si="16"/>
        <v>0</v>
      </c>
      <c r="N83" s="34">
        <f t="shared" si="17"/>
        <v>0</v>
      </c>
      <c r="O83" s="34">
        <f>C83</f>
        <v>0</v>
      </c>
      <c r="Q83" s="34">
        <f t="shared" si="18"/>
        <v>0</v>
      </c>
      <c r="R83" s="34">
        <f>F83</f>
        <v>3448</v>
      </c>
      <c r="T83" s="34">
        <f t="shared" si="19"/>
        <v>3448</v>
      </c>
      <c r="W83" s="34">
        <f t="shared" si="20"/>
        <v>0</v>
      </c>
      <c r="Z83" s="34">
        <f t="shared" si="21"/>
        <v>0</v>
      </c>
      <c r="AC83" s="34">
        <f t="shared" si="22"/>
        <v>0</v>
      </c>
      <c r="AF83" s="34">
        <f t="shared" si="23"/>
        <v>0</v>
      </c>
      <c r="AI83" s="34">
        <f t="shared" si="24"/>
        <v>0</v>
      </c>
      <c r="AL83" s="34">
        <f t="shared" si="25"/>
        <v>0</v>
      </c>
      <c r="AO83" s="34">
        <f t="shared" si="26"/>
        <v>0</v>
      </c>
      <c r="AR83" s="34">
        <f t="shared" si="27"/>
        <v>0</v>
      </c>
    </row>
    <row r="84" spans="2:44" ht="20.25">
      <c r="B84" s="33">
        <v>66552</v>
      </c>
      <c r="D84" s="34">
        <v>0</v>
      </c>
      <c r="E84" s="34">
        <f t="shared" si="14"/>
        <v>0</v>
      </c>
      <c r="G84" s="34">
        <v>66552</v>
      </c>
      <c r="H84" s="34">
        <f t="shared" si="15"/>
        <v>66552</v>
      </c>
      <c r="K84" s="34">
        <f t="shared" si="16"/>
        <v>0</v>
      </c>
      <c r="N84" s="34">
        <f t="shared" si="17"/>
        <v>0</v>
      </c>
      <c r="P84" s="34">
        <f aca="true" t="shared" si="28" ref="P84:P89">D84</f>
        <v>0</v>
      </c>
      <c r="Q84" s="34">
        <f t="shared" si="18"/>
        <v>0</v>
      </c>
      <c r="S84" s="34">
        <f aca="true" t="shared" si="29" ref="S84:S89">G84</f>
        <v>66552</v>
      </c>
      <c r="T84" s="34">
        <f t="shared" si="19"/>
        <v>66552</v>
      </c>
      <c r="W84" s="34">
        <f t="shared" si="20"/>
        <v>0</v>
      </c>
      <c r="Z84" s="34">
        <f t="shared" si="21"/>
        <v>0</v>
      </c>
      <c r="AC84" s="34">
        <f t="shared" si="22"/>
        <v>0</v>
      </c>
      <c r="AF84" s="34">
        <f t="shared" si="23"/>
        <v>0</v>
      </c>
      <c r="AI84" s="34">
        <f t="shared" si="24"/>
        <v>0</v>
      </c>
      <c r="AL84" s="34">
        <f t="shared" si="25"/>
        <v>0</v>
      </c>
      <c r="AO84" s="34">
        <f t="shared" si="26"/>
        <v>0</v>
      </c>
      <c r="AR84" s="34">
        <f t="shared" si="27"/>
        <v>0</v>
      </c>
    </row>
    <row r="85" spans="1:44" ht="81">
      <c r="A85" s="32" t="s">
        <v>519</v>
      </c>
      <c r="B85" s="33" t="s">
        <v>520</v>
      </c>
      <c r="D85" s="36">
        <v>30000</v>
      </c>
      <c r="E85" s="34">
        <f t="shared" si="14"/>
        <v>30000</v>
      </c>
      <c r="G85" s="37">
        <v>27450</v>
      </c>
      <c r="H85" s="34">
        <f t="shared" si="15"/>
        <v>27450</v>
      </c>
      <c r="K85" s="34">
        <f t="shared" si="16"/>
        <v>0</v>
      </c>
      <c r="N85" s="34">
        <f t="shared" si="17"/>
        <v>0</v>
      </c>
      <c r="P85" s="34">
        <f t="shared" si="28"/>
        <v>30000</v>
      </c>
      <c r="Q85" s="34">
        <f t="shared" si="18"/>
        <v>30000</v>
      </c>
      <c r="S85" s="34">
        <f t="shared" si="29"/>
        <v>27450</v>
      </c>
      <c r="T85" s="34">
        <f t="shared" si="19"/>
        <v>27450</v>
      </c>
      <c r="W85" s="34">
        <f t="shared" si="20"/>
        <v>0</v>
      </c>
      <c r="Z85" s="34">
        <f t="shared" si="21"/>
        <v>0</v>
      </c>
      <c r="AC85" s="34">
        <f t="shared" si="22"/>
        <v>0</v>
      </c>
      <c r="AF85" s="34">
        <f t="shared" si="23"/>
        <v>0</v>
      </c>
      <c r="AI85" s="34">
        <f t="shared" si="24"/>
        <v>0</v>
      </c>
      <c r="AL85" s="34">
        <f t="shared" si="25"/>
        <v>0</v>
      </c>
      <c r="AO85" s="34">
        <f t="shared" si="26"/>
        <v>0</v>
      </c>
      <c r="AR85" s="34">
        <f t="shared" si="27"/>
        <v>0</v>
      </c>
    </row>
    <row r="86" spans="1:44" ht="81">
      <c r="A86" s="32" t="s">
        <v>521</v>
      </c>
      <c r="B86" s="33" t="s">
        <v>522</v>
      </c>
      <c r="D86" s="34">
        <v>18000</v>
      </c>
      <c r="E86" s="34">
        <f t="shared" si="14"/>
        <v>18000</v>
      </c>
      <c r="G86" s="34">
        <v>4040</v>
      </c>
      <c r="H86" s="34">
        <f t="shared" si="15"/>
        <v>4040</v>
      </c>
      <c r="K86" s="34">
        <f t="shared" si="16"/>
        <v>0</v>
      </c>
      <c r="N86" s="34">
        <f t="shared" si="17"/>
        <v>0</v>
      </c>
      <c r="P86" s="34">
        <f t="shared" si="28"/>
        <v>18000</v>
      </c>
      <c r="Q86" s="34">
        <f t="shared" si="18"/>
        <v>18000</v>
      </c>
      <c r="S86" s="34">
        <f t="shared" si="29"/>
        <v>4040</v>
      </c>
      <c r="T86" s="34">
        <f t="shared" si="19"/>
        <v>4040</v>
      </c>
      <c r="W86" s="34">
        <f t="shared" si="20"/>
        <v>0</v>
      </c>
      <c r="Z86" s="34">
        <f t="shared" si="21"/>
        <v>0</v>
      </c>
      <c r="AC86" s="34">
        <f t="shared" si="22"/>
        <v>0</v>
      </c>
      <c r="AF86" s="34">
        <f t="shared" si="23"/>
        <v>0</v>
      </c>
      <c r="AI86" s="34">
        <f t="shared" si="24"/>
        <v>0</v>
      </c>
      <c r="AL86" s="34">
        <f t="shared" si="25"/>
        <v>0</v>
      </c>
      <c r="AO86" s="34">
        <f t="shared" si="26"/>
        <v>0</v>
      </c>
      <c r="AR86" s="34">
        <f t="shared" si="27"/>
        <v>0</v>
      </c>
    </row>
    <row r="87" spans="1:44" ht="101.25">
      <c r="A87" s="32" t="s">
        <v>523</v>
      </c>
      <c r="B87" s="33" t="s">
        <v>524</v>
      </c>
      <c r="D87" s="34">
        <v>25000</v>
      </c>
      <c r="E87" s="34">
        <f t="shared" si="14"/>
        <v>25000</v>
      </c>
      <c r="G87" s="34">
        <v>9285</v>
      </c>
      <c r="H87" s="34">
        <f t="shared" si="15"/>
        <v>9285</v>
      </c>
      <c r="K87" s="34">
        <f t="shared" si="16"/>
        <v>0</v>
      </c>
      <c r="N87" s="34">
        <f t="shared" si="17"/>
        <v>0</v>
      </c>
      <c r="P87" s="34">
        <f t="shared" si="28"/>
        <v>25000</v>
      </c>
      <c r="Q87" s="34">
        <f t="shared" si="18"/>
        <v>25000</v>
      </c>
      <c r="S87" s="34">
        <f t="shared" si="29"/>
        <v>9285</v>
      </c>
      <c r="T87" s="34">
        <f t="shared" si="19"/>
        <v>9285</v>
      </c>
      <c r="W87" s="34">
        <f t="shared" si="20"/>
        <v>0</v>
      </c>
      <c r="Z87" s="34">
        <f t="shared" si="21"/>
        <v>0</v>
      </c>
      <c r="AC87" s="34">
        <f t="shared" si="22"/>
        <v>0</v>
      </c>
      <c r="AF87" s="34">
        <f t="shared" si="23"/>
        <v>0</v>
      </c>
      <c r="AI87" s="34">
        <f t="shared" si="24"/>
        <v>0</v>
      </c>
      <c r="AL87" s="34">
        <f t="shared" si="25"/>
        <v>0</v>
      </c>
      <c r="AO87" s="34">
        <f t="shared" si="26"/>
        <v>0</v>
      </c>
      <c r="AR87" s="34">
        <f t="shared" si="27"/>
        <v>0</v>
      </c>
    </row>
    <row r="88" spans="1:44" ht="81">
      <c r="A88" s="32" t="s">
        <v>525</v>
      </c>
      <c r="B88" s="33" t="s">
        <v>526</v>
      </c>
      <c r="D88" s="34">
        <v>20000</v>
      </c>
      <c r="E88" s="34">
        <f t="shared" si="14"/>
        <v>20000</v>
      </c>
      <c r="G88" s="34">
        <v>13105</v>
      </c>
      <c r="H88" s="34">
        <f t="shared" si="15"/>
        <v>13105</v>
      </c>
      <c r="K88" s="34">
        <f t="shared" si="16"/>
        <v>0</v>
      </c>
      <c r="N88" s="34">
        <f t="shared" si="17"/>
        <v>0</v>
      </c>
      <c r="P88" s="34">
        <f t="shared" si="28"/>
        <v>20000</v>
      </c>
      <c r="Q88" s="34">
        <f t="shared" si="18"/>
        <v>20000</v>
      </c>
      <c r="S88" s="34">
        <f t="shared" si="29"/>
        <v>13105</v>
      </c>
      <c r="T88" s="34">
        <f t="shared" si="19"/>
        <v>13105</v>
      </c>
      <c r="W88" s="34">
        <f t="shared" si="20"/>
        <v>0</v>
      </c>
      <c r="Z88" s="34">
        <f t="shared" si="21"/>
        <v>0</v>
      </c>
      <c r="AC88" s="34">
        <f t="shared" si="22"/>
        <v>0</v>
      </c>
      <c r="AF88" s="34">
        <f t="shared" si="23"/>
        <v>0</v>
      </c>
      <c r="AI88" s="34">
        <f t="shared" si="24"/>
        <v>0</v>
      </c>
      <c r="AL88" s="34">
        <f t="shared" si="25"/>
        <v>0</v>
      </c>
      <c r="AO88" s="34">
        <f t="shared" si="26"/>
        <v>0</v>
      </c>
      <c r="AR88" s="34">
        <f t="shared" si="27"/>
        <v>0</v>
      </c>
    </row>
    <row r="89" spans="1:44" ht="121.5">
      <c r="A89" s="32" t="s">
        <v>527</v>
      </c>
      <c r="B89" s="33" t="s">
        <v>528</v>
      </c>
      <c r="D89" s="34">
        <v>40000</v>
      </c>
      <c r="E89" s="34">
        <f t="shared" si="14"/>
        <v>40000</v>
      </c>
      <c r="F89" s="34">
        <v>0</v>
      </c>
      <c r="G89" s="34">
        <v>0</v>
      </c>
      <c r="H89" s="34">
        <f t="shared" si="15"/>
        <v>0</v>
      </c>
      <c r="K89" s="34">
        <f t="shared" si="16"/>
        <v>0</v>
      </c>
      <c r="N89" s="34">
        <f t="shared" si="17"/>
        <v>0</v>
      </c>
      <c r="P89" s="34">
        <f t="shared" si="28"/>
        <v>40000</v>
      </c>
      <c r="Q89" s="34">
        <f t="shared" si="18"/>
        <v>40000</v>
      </c>
      <c r="S89" s="34">
        <f t="shared" si="29"/>
        <v>0</v>
      </c>
      <c r="T89" s="34">
        <f t="shared" si="19"/>
        <v>0</v>
      </c>
      <c r="W89" s="34">
        <f t="shared" si="20"/>
        <v>0</v>
      </c>
      <c r="Z89" s="34">
        <f t="shared" si="21"/>
        <v>0</v>
      </c>
      <c r="AC89" s="34">
        <f t="shared" si="22"/>
        <v>0</v>
      </c>
      <c r="AF89" s="34">
        <f t="shared" si="23"/>
        <v>0</v>
      </c>
      <c r="AI89" s="34">
        <f t="shared" si="24"/>
        <v>0</v>
      </c>
      <c r="AL89" s="34">
        <f t="shared" si="25"/>
        <v>0</v>
      </c>
      <c r="AO89" s="34">
        <f t="shared" si="26"/>
        <v>0</v>
      </c>
      <c r="AR89" s="34">
        <f t="shared" si="27"/>
        <v>0</v>
      </c>
    </row>
    <row r="90" spans="1:44" ht="72" customHeight="1">
      <c r="A90" s="32" t="s">
        <v>529</v>
      </c>
      <c r="B90" s="33" t="s">
        <v>530</v>
      </c>
      <c r="C90" s="34">
        <v>50000</v>
      </c>
      <c r="E90" s="34">
        <f t="shared" si="14"/>
        <v>50000</v>
      </c>
      <c r="F90" s="34">
        <v>50000</v>
      </c>
      <c r="H90" s="34">
        <f t="shared" si="15"/>
        <v>50000</v>
      </c>
      <c r="K90" s="34">
        <f t="shared" si="16"/>
        <v>0</v>
      </c>
      <c r="N90" s="34">
        <f t="shared" si="17"/>
        <v>0</v>
      </c>
      <c r="O90" s="34">
        <f>C90</f>
        <v>50000</v>
      </c>
      <c r="Q90" s="34">
        <f t="shared" si="18"/>
        <v>50000</v>
      </c>
      <c r="R90" s="34">
        <f>F90</f>
        <v>50000</v>
      </c>
      <c r="T90" s="34">
        <f t="shared" si="19"/>
        <v>50000</v>
      </c>
      <c r="W90" s="34">
        <f t="shared" si="20"/>
        <v>0</v>
      </c>
      <c r="Z90" s="34">
        <f t="shared" si="21"/>
        <v>0</v>
      </c>
      <c r="AC90" s="34">
        <f t="shared" si="22"/>
        <v>0</v>
      </c>
      <c r="AF90" s="34">
        <f t="shared" si="23"/>
        <v>0</v>
      </c>
      <c r="AI90" s="34">
        <f t="shared" si="24"/>
        <v>0</v>
      </c>
      <c r="AL90" s="34">
        <f t="shared" si="25"/>
        <v>0</v>
      </c>
      <c r="AO90" s="34">
        <f t="shared" si="26"/>
        <v>0</v>
      </c>
      <c r="AR90" s="34">
        <f t="shared" si="27"/>
        <v>0</v>
      </c>
    </row>
    <row r="91" spans="1:44" ht="81">
      <c r="A91" s="32" t="s">
        <v>531</v>
      </c>
      <c r="B91" s="33" t="s">
        <v>532</v>
      </c>
      <c r="C91" s="34">
        <v>20000</v>
      </c>
      <c r="E91" s="34">
        <f t="shared" si="14"/>
        <v>20000</v>
      </c>
      <c r="F91" s="38">
        <v>17021.6</v>
      </c>
      <c r="H91" s="34">
        <f t="shared" si="15"/>
        <v>17021.6</v>
      </c>
      <c r="K91" s="34">
        <f t="shared" si="16"/>
        <v>0</v>
      </c>
      <c r="N91" s="34">
        <f t="shared" si="17"/>
        <v>0</v>
      </c>
      <c r="Q91" s="34">
        <f t="shared" si="18"/>
        <v>0</v>
      </c>
      <c r="T91" s="34">
        <f t="shared" si="19"/>
        <v>0</v>
      </c>
      <c r="W91" s="34">
        <f t="shared" si="20"/>
        <v>0</v>
      </c>
      <c r="Z91" s="34">
        <f t="shared" si="21"/>
        <v>0</v>
      </c>
      <c r="AA91" s="34">
        <f>C91</f>
        <v>20000</v>
      </c>
      <c r="AC91" s="34">
        <f t="shared" si="22"/>
        <v>20000</v>
      </c>
      <c r="AD91" s="34">
        <f>F91</f>
        <v>17021.6</v>
      </c>
      <c r="AF91" s="34">
        <f t="shared" si="23"/>
        <v>17021.6</v>
      </c>
      <c r="AI91" s="34">
        <f t="shared" si="24"/>
        <v>0</v>
      </c>
      <c r="AL91" s="34">
        <f t="shared" si="25"/>
        <v>0</v>
      </c>
      <c r="AO91" s="34">
        <f t="shared" si="26"/>
        <v>0</v>
      </c>
      <c r="AR91" s="34">
        <f t="shared" si="27"/>
        <v>0</v>
      </c>
    </row>
    <row r="92" spans="1:44" ht="40.5">
      <c r="A92" s="32" t="s">
        <v>533</v>
      </c>
      <c r="B92" s="33" t="s">
        <v>534</v>
      </c>
      <c r="E92" s="34">
        <f t="shared" si="14"/>
        <v>0</v>
      </c>
      <c r="H92" s="34">
        <f t="shared" si="15"/>
        <v>0</v>
      </c>
      <c r="K92" s="34">
        <f t="shared" si="16"/>
        <v>0</v>
      </c>
      <c r="N92" s="34">
        <f t="shared" si="17"/>
        <v>0</v>
      </c>
      <c r="Q92" s="34">
        <f t="shared" si="18"/>
        <v>0</v>
      </c>
      <c r="T92" s="34">
        <f t="shared" si="19"/>
        <v>0</v>
      </c>
      <c r="W92" s="34">
        <f t="shared" si="20"/>
        <v>0</v>
      </c>
      <c r="Z92" s="34">
        <f t="shared" si="21"/>
        <v>0</v>
      </c>
      <c r="AC92" s="34">
        <f t="shared" si="22"/>
        <v>0</v>
      </c>
      <c r="AF92" s="34">
        <f t="shared" si="23"/>
        <v>0</v>
      </c>
      <c r="AI92" s="34">
        <f t="shared" si="24"/>
        <v>0</v>
      </c>
      <c r="AL92" s="34">
        <f t="shared" si="25"/>
        <v>0</v>
      </c>
      <c r="AO92" s="34">
        <f t="shared" si="26"/>
        <v>0</v>
      </c>
      <c r="AR92" s="34">
        <f t="shared" si="27"/>
        <v>0</v>
      </c>
    </row>
    <row r="93" spans="1:44" ht="101.25">
      <c r="A93" s="32" t="s">
        <v>535</v>
      </c>
      <c r="B93" s="33" t="s">
        <v>536</v>
      </c>
      <c r="D93" s="34">
        <v>1260000</v>
      </c>
      <c r="E93" s="34">
        <f t="shared" si="14"/>
        <v>1260000</v>
      </c>
      <c r="G93" s="34">
        <v>942215</v>
      </c>
      <c r="H93" s="34">
        <f t="shared" si="15"/>
        <v>942215</v>
      </c>
      <c r="K93" s="34">
        <f t="shared" si="16"/>
        <v>0</v>
      </c>
      <c r="N93" s="34">
        <f t="shared" si="17"/>
        <v>0</v>
      </c>
      <c r="Q93" s="34">
        <f t="shared" si="18"/>
        <v>0</v>
      </c>
      <c r="T93" s="34">
        <f t="shared" si="19"/>
        <v>0</v>
      </c>
      <c r="W93" s="34">
        <f t="shared" si="20"/>
        <v>0</v>
      </c>
      <c r="Z93" s="34">
        <f t="shared" si="21"/>
        <v>0</v>
      </c>
      <c r="AB93" s="34">
        <f>D93</f>
        <v>1260000</v>
      </c>
      <c r="AC93" s="34">
        <f t="shared" si="22"/>
        <v>1260000</v>
      </c>
      <c r="AE93" s="34">
        <f>G93</f>
        <v>942215</v>
      </c>
      <c r="AF93" s="34">
        <f t="shared" si="23"/>
        <v>942215</v>
      </c>
      <c r="AI93" s="34">
        <f t="shared" si="24"/>
        <v>0</v>
      </c>
      <c r="AL93" s="34">
        <f t="shared" si="25"/>
        <v>0</v>
      </c>
      <c r="AO93" s="34">
        <f t="shared" si="26"/>
        <v>0</v>
      </c>
      <c r="AR93" s="34">
        <f t="shared" si="27"/>
        <v>0</v>
      </c>
    </row>
    <row r="94" spans="1:44" ht="81">
      <c r="A94" s="32" t="s">
        <v>537</v>
      </c>
      <c r="B94" s="33" t="s">
        <v>538</v>
      </c>
      <c r="D94" s="39">
        <v>21000</v>
      </c>
      <c r="E94" s="34">
        <f t="shared" si="14"/>
        <v>21000</v>
      </c>
      <c r="G94" s="39">
        <v>14800</v>
      </c>
      <c r="H94" s="34">
        <f t="shared" si="15"/>
        <v>14800</v>
      </c>
      <c r="K94" s="34">
        <f t="shared" si="16"/>
        <v>0</v>
      </c>
      <c r="N94" s="34">
        <f t="shared" si="17"/>
        <v>0</v>
      </c>
      <c r="P94" s="34">
        <f>D94</f>
        <v>21000</v>
      </c>
      <c r="Q94" s="34">
        <f t="shared" si="18"/>
        <v>21000</v>
      </c>
      <c r="S94" s="34">
        <f>G94</f>
        <v>14800</v>
      </c>
      <c r="T94" s="34">
        <f t="shared" si="19"/>
        <v>14800</v>
      </c>
      <c r="W94" s="34">
        <f t="shared" si="20"/>
        <v>0</v>
      </c>
      <c r="Z94" s="34">
        <f t="shared" si="21"/>
        <v>0</v>
      </c>
      <c r="AC94" s="34">
        <f t="shared" si="22"/>
        <v>0</v>
      </c>
      <c r="AF94" s="34">
        <f t="shared" si="23"/>
        <v>0</v>
      </c>
      <c r="AI94" s="34">
        <f t="shared" si="24"/>
        <v>0</v>
      </c>
      <c r="AL94" s="34">
        <f t="shared" si="25"/>
        <v>0</v>
      </c>
      <c r="AO94" s="34">
        <f t="shared" si="26"/>
        <v>0</v>
      </c>
      <c r="AR94" s="34">
        <f t="shared" si="27"/>
        <v>0</v>
      </c>
    </row>
    <row r="95" spans="1:44" ht="121.5">
      <c r="A95" s="32" t="s">
        <v>539</v>
      </c>
      <c r="B95" s="33" t="s">
        <v>540</v>
      </c>
      <c r="D95" s="39">
        <v>37900</v>
      </c>
      <c r="E95" s="34">
        <f t="shared" si="14"/>
        <v>37900</v>
      </c>
      <c r="G95" s="39">
        <v>27600</v>
      </c>
      <c r="H95" s="34">
        <f t="shared" si="15"/>
        <v>27600</v>
      </c>
      <c r="K95" s="34">
        <f t="shared" si="16"/>
        <v>0</v>
      </c>
      <c r="N95" s="34">
        <f t="shared" si="17"/>
        <v>0</v>
      </c>
      <c r="P95" s="34">
        <f>D95</f>
        <v>37900</v>
      </c>
      <c r="Q95" s="34">
        <f t="shared" si="18"/>
        <v>37900</v>
      </c>
      <c r="S95" s="34">
        <f>G95</f>
        <v>27600</v>
      </c>
      <c r="T95" s="34">
        <f t="shared" si="19"/>
        <v>27600</v>
      </c>
      <c r="W95" s="34">
        <f t="shared" si="20"/>
        <v>0</v>
      </c>
      <c r="Z95" s="34">
        <f t="shared" si="21"/>
        <v>0</v>
      </c>
      <c r="AC95" s="34">
        <f t="shared" si="22"/>
        <v>0</v>
      </c>
      <c r="AF95" s="34">
        <f t="shared" si="23"/>
        <v>0</v>
      </c>
      <c r="AI95" s="34">
        <f t="shared" si="24"/>
        <v>0</v>
      </c>
      <c r="AL95" s="34">
        <f t="shared" si="25"/>
        <v>0</v>
      </c>
      <c r="AO95" s="34">
        <f t="shared" si="26"/>
        <v>0</v>
      </c>
      <c r="AR95" s="34">
        <f t="shared" si="27"/>
        <v>0</v>
      </c>
    </row>
    <row r="96" spans="1:44" ht="40.5">
      <c r="A96" s="32" t="s">
        <v>541</v>
      </c>
      <c r="B96" s="33" t="s">
        <v>542</v>
      </c>
      <c r="E96" s="34">
        <f t="shared" si="14"/>
        <v>0</v>
      </c>
      <c r="H96" s="34">
        <f t="shared" si="15"/>
        <v>0</v>
      </c>
      <c r="K96" s="34">
        <f t="shared" si="16"/>
        <v>0</v>
      </c>
      <c r="N96" s="34">
        <f t="shared" si="17"/>
        <v>0</v>
      </c>
      <c r="Q96" s="34">
        <f t="shared" si="18"/>
        <v>0</v>
      </c>
      <c r="T96" s="34">
        <f t="shared" si="19"/>
        <v>0</v>
      </c>
      <c r="W96" s="34">
        <f t="shared" si="20"/>
        <v>0</v>
      </c>
      <c r="Z96" s="34">
        <f t="shared" si="21"/>
        <v>0</v>
      </c>
      <c r="AC96" s="34">
        <f t="shared" si="22"/>
        <v>0</v>
      </c>
      <c r="AF96" s="34">
        <f t="shared" si="23"/>
        <v>0</v>
      </c>
      <c r="AI96" s="34">
        <f t="shared" si="24"/>
        <v>0</v>
      </c>
      <c r="AL96" s="34">
        <f t="shared" si="25"/>
        <v>0</v>
      </c>
      <c r="AO96" s="34">
        <f t="shared" si="26"/>
        <v>0</v>
      </c>
      <c r="AR96" s="34">
        <f t="shared" si="27"/>
        <v>0</v>
      </c>
    </row>
    <row r="97" spans="2:44" ht="101.25">
      <c r="B97" s="33" t="s">
        <v>543</v>
      </c>
      <c r="C97" s="35">
        <v>14810</v>
      </c>
      <c r="D97" s="35">
        <v>11390</v>
      </c>
      <c r="E97" s="34">
        <f t="shared" si="14"/>
        <v>26200</v>
      </c>
      <c r="F97" s="35">
        <v>9810</v>
      </c>
      <c r="G97" s="35">
        <v>11390</v>
      </c>
      <c r="H97" s="34">
        <f t="shared" si="15"/>
        <v>21200</v>
      </c>
      <c r="K97" s="34">
        <f t="shared" si="16"/>
        <v>0</v>
      </c>
      <c r="N97" s="34">
        <f t="shared" si="17"/>
        <v>0</v>
      </c>
      <c r="O97" s="34">
        <f>C97</f>
        <v>14810</v>
      </c>
      <c r="P97" s="34">
        <f>D97</f>
        <v>11390</v>
      </c>
      <c r="Q97" s="34">
        <f t="shared" si="18"/>
        <v>26200</v>
      </c>
      <c r="R97" s="34">
        <f>F97</f>
        <v>9810</v>
      </c>
      <c r="S97" s="34">
        <f>G97</f>
        <v>11390</v>
      </c>
      <c r="T97" s="34">
        <f t="shared" si="19"/>
        <v>21200</v>
      </c>
      <c r="W97" s="34">
        <f t="shared" si="20"/>
        <v>0</v>
      </c>
      <c r="Z97" s="34">
        <f t="shared" si="21"/>
        <v>0</v>
      </c>
      <c r="AC97" s="34">
        <f t="shared" si="22"/>
        <v>0</v>
      </c>
      <c r="AF97" s="34">
        <f t="shared" si="23"/>
        <v>0</v>
      </c>
      <c r="AI97" s="34">
        <f t="shared" si="24"/>
        <v>0</v>
      </c>
      <c r="AL97" s="34">
        <f t="shared" si="25"/>
        <v>0</v>
      </c>
      <c r="AO97" s="34">
        <f t="shared" si="26"/>
        <v>0</v>
      </c>
      <c r="AR97" s="34">
        <f t="shared" si="27"/>
        <v>0</v>
      </c>
    </row>
    <row r="98" spans="1:44" ht="81">
      <c r="A98" s="32" t="s">
        <v>544</v>
      </c>
      <c r="B98" s="33" t="s">
        <v>545</v>
      </c>
      <c r="E98" s="34">
        <f t="shared" si="14"/>
        <v>0</v>
      </c>
      <c r="H98" s="34">
        <f t="shared" si="15"/>
        <v>0</v>
      </c>
      <c r="K98" s="34">
        <f t="shared" si="16"/>
        <v>0</v>
      </c>
      <c r="N98" s="34">
        <f t="shared" si="17"/>
        <v>0</v>
      </c>
      <c r="Q98" s="34">
        <f t="shared" si="18"/>
        <v>0</v>
      </c>
      <c r="T98" s="34">
        <f t="shared" si="19"/>
        <v>0</v>
      </c>
      <c r="W98" s="34">
        <f t="shared" si="20"/>
        <v>0</v>
      </c>
      <c r="Z98" s="34">
        <f t="shared" si="21"/>
        <v>0</v>
      </c>
      <c r="AC98" s="34">
        <f t="shared" si="22"/>
        <v>0</v>
      </c>
      <c r="AF98" s="34">
        <f t="shared" si="23"/>
        <v>0</v>
      </c>
      <c r="AI98" s="34">
        <f t="shared" si="24"/>
        <v>0</v>
      </c>
      <c r="AL98" s="34">
        <f t="shared" si="25"/>
        <v>0</v>
      </c>
      <c r="AO98" s="34">
        <f t="shared" si="26"/>
        <v>0</v>
      </c>
      <c r="AR98" s="34">
        <f t="shared" si="27"/>
        <v>0</v>
      </c>
    </row>
    <row r="99" spans="1:44" ht="101.25">
      <c r="A99" s="32" t="s">
        <v>546</v>
      </c>
      <c r="B99" s="33" t="s">
        <v>547</v>
      </c>
      <c r="C99" s="34">
        <v>1000</v>
      </c>
      <c r="D99" s="39">
        <v>24000</v>
      </c>
      <c r="E99" s="34">
        <f t="shared" si="14"/>
        <v>25000</v>
      </c>
      <c r="F99" s="34">
        <v>892</v>
      </c>
      <c r="G99" s="39">
        <v>18918</v>
      </c>
      <c r="H99" s="34">
        <f t="shared" si="15"/>
        <v>19810</v>
      </c>
      <c r="K99" s="34">
        <f t="shared" si="16"/>
        <v>0</v>
      </c>
      <c r="N99" s="34">
        <f t="shared" si="17"/>
        <v>0</v>
      </c>
      <c r="O99" s="34">
        <f>C99</f>
        <v>1000</v>
      </c>
      <c r="P99" s="34">
        <f>D99</f>
        <v>24000</v>
      </c>
      <c r="Q99" s="34">
        <f t="shared" si="18"/>
        <v>25000</v>
      </c>
      <c r="S99" s="34">
        <f>G99</f>
        <v>18918</v>
      </c>
      <c r="T99" s="34">
        <f t="shared" si="19"/>
        <v>18918</v>
      </c>
      <c r="W99" s="34">
        <f t="shared" si="20"/>
        <v>0</v>
      </c>
      <c r="Z99" s="34">
        <f t="shared" si="21"/>
        <v>0</v>
      </c>
      <c r="AC99" s="34">
        <f t="shared" si="22"/>
        <v>0</v>
      </c>
      <c r="AF99" s="34">
        <f t="shared" si="23"/>
        <v>0</v>
      </c>
      <c r="AI99" s="34">
        <f t="shared" si="24"/>
        <v>0</v>
      </c>
      <c r="AL99" s="34">
        <f t="shared" si="25"/>
        <v>0</v>
      </c>
      <c r="AO99" s="34">
        <f t="shared" si="26"/>
        <v>0</v>
      </c>
      <c r="AR99" s="34">
        <f t="shared" si="27"/>
        <v>0</v>
      </c>
    </row>
    <row r="100" spans="1:44" ht="40.5">
      <c r="A100" s="32" t="s">
        <v>548</v>
      </c>
      <c r="B100" s="33" t="s">
        <v>549</v>
      </c>
      <c r="D100" s="39">
        <v>25000</v>
      </c>
      <c r="E100" s="34">
        <f t="shared" si="14"/>
        <v>25000</v>
      </c>
      <c r="G100" s="40">
        <v>6459</v>
      </c>
      <c r="H100" s="34">
        <f t="shared" si="15"/>
        <v>6459</v>
      </c>
      <c r="K100" s="34">
        <f t="shared" si="16"/>
        <v>0</v>
      </c>
      <c r="N100" s="34">
        <f t="shared" si="17"/>
        <v>0</v>
      </c>
      <c r="P100" s="34">
        <f>D100</f>
        <v>25000</v>
      </c>
      <c r="Q100" s="34">
        <f t="shared" si="18"/>
        <v>25000</v>
      </c>
      <c r="S100" s="34">
        <f>G100</f>
        <v>6459</v>
      </c>
      <c r="T100" s="34">
        <f t="shared" si="19"/>
        <v>6459</v>
      </c>
      <c r="W100" s="34">
        <f t="shared" si="20"/>
        <v>0</v>
      </c>
      <c r="Z100" s="34">
        <f t="shared" si="21"/>
        <v>0</v>
      </c>
      <c r="AC100" s="34">
        <f t="shared" si="22"/>
        <v>0</v>
      </c>
      <c r="AF100" s="34">
        <f t="shared" si="23"/>
        <v>0</v>
      </c>
      <c r="AI100" s="34">
        <f t="shared" si="24"/>
        <v>0</v>
      </c>
      <c r="AL100" s="34">
        <f t="shared" si="25"/>
        <v>0</v>
      </c>
      <c r="AO100" s="34">
        <f t="shared" si="26"/>
        <v>0</v>
      </c>
      <c r="AR100" s="34">
        <f t="shared" si="27"/>
        <v>0</v>
      </c>
    </row>
    <row r="101" spans="1:44" ht="121.5">
      <c r="A101" s="32" t="s">
        <v>550</v>
      </c>
      <c r="B101" s="33" t="s">
        <v>551</v>
      </c>
      <c r="C101" s="34">
        <v>1310</v>
      </c>
      <c r="D101" s="34">
        <v>18690</v>
      </c>
      <c r="E101" s="34">
        <f t="shared" si="14"/>
        <v>20000</v>
      </c>
      <c r="F101" s="34">
        <v>1310</v>
      </c>
      <c r="G101" s="34">
        <v>7240</v>
      </c>
      <c r="H101" s="34">
        <f t="shared" si="15"/>
        <v>8550</v>
      </c>
      <c r="K101" s="34">
        <f t="shared" si="16"/>
        <v>0</v>
      </c>
      <c r="N101" s="34">
        <f t="shared" si="17"/>
        <v>0</v>
      </c>
      <c r="O101" s="34">
        <f>C101</f>
        <v>1310</v>
      </c>
      <c r="P101" s="34">
        <f>D101</f>
        <v>18690</v>
      </c>
      <c r="Q101" s="34">
        <f t="shared" si="18"/>
        <v>20000</v>
      </c>
      <c r="R101" s="34">
        <f>F101</f>
        <v>1310</v>
      </c>
      <c r="S101" s="34">
        <f>G101</f>
        <v>7240</v>
      </c>
      <c r="T101" s="34">
        <f t="shared" si="19"/>
        <v>8550</v>
      </c>
      <c r="W101" s="34">
        <f t="shared" si="20"/>
        <v>0</v>
      </c>
      <c r="Z101" s="34">
        <f t="shared" si="21"/>
        <v>0</v>
      </c>
      <c r="AC101" s="34">
        <f t="shared" si="22"/>
        <v>0</v>
      </c>
      <c r="AF101" s="34">
        <f t="shared" si="23"/>
        <v>0</v>
      </c>
      <c r="AI101" s="34">
        <f t="shared" si="24"/>
        <v>0</v>
      </c>
      <c r="AL101" s="34">
        <f t="shared" si="25"/>
        <v>0</v>
      </c>
      <c r="AO101" s="34">
        <f t="shared" si="26"/>
        <v>0</v>
      </c>
      <c r="AR101" s="34">
        <f t="shared" si="27"/>
        <v>0</v>
      </c>
    </row>
    <row r="102" spans="5:44" ht="20.25">
      <c r="E102" s="34">
        <f t="shared" si="14"/>
        <v>0</v>
      </c>
      <c r="H102" s="34">
        <f t="shared" si="15"/>
        <v>0</v>
      </c>
      <c r="K102" s="34">
        <f t="shared" si="16"/>
        <v>0</v>
      </c>
      <c r="N102" s="34">
        <f t="shared" si="17"/>
        <v>0</v>
      </c>
      <c r="Q102" s="34">
        <f t="shared" si="18"/>
        <v>0</v>
      </c>
      <c r="T102" s="34">
        <f t="shared" si="19"/>
        <v>0</v>
      </c>
      <c r="W102" s="34">
        <f t="shared" si="20"/>
        <v>0</v>
      </c>
      <c r="Z102" s="34">
        <f t="shared" si="21"/>
        <v>0</v>
      </c>
      <c r="AC102" s="34">
        <f t="shared" si="22"/>
        <v>0</v>
      </c>
      <c r="AF102" s="34">
        <f t="shared" si="23"/>
        <v>0</v>
      </c>
      <c r="AI102" s="34">
        <f t="shared" si="24"/>
        <v>0</v>
      </c>
      <c r="AL102" s="34">
        <f t="shared" si="25"/>
        <v>0</v>
      </c>
      <c r="AO102" s="34">
        <f t="shared" si="26"/>
        <v>0</v>
      </c>
      <c r="AR102" s="34">
        <f t="shared" si="27"/>
        <v>0</v>
      </c>
    </row>
    <row r="103" spans="1:44" ht="60.75">
      <c r="A103" s="32" t="s">
        <v>552</v>
      </c>
      <c r="B103" s="33" t="s">
        <v>553</v>
      </c>
      <c r="D103" s="34">
        <v>25000</v>
      </c>
      <c r="E103" s="34">
        <f t="shared" si="14"/>
        <v>25000</v>
      </c>
      <c r="H103" s="34">
        <f t="shared" si="15"/>
        <v>0</v>
      </c>
      <c r="K103" s="34">
        <f t="shared" si="16"/>
        <v>0</v>
      </c>
      <c r="N103" s="34">
        <f t="shared" si="17"/>
        <v>0</v>
      </c>
      <c r="P103" s="34">
        <f>D103</f>
        <v>25000</v>
      </c>
      <c r="Q103" s="34">
        <f t="shared" si="18"/>
        <v>25000</v>
      </c>
      <c r="S103" s="34">
        <v>0</v>
      </c>
      <c r="T103" s="34">
        <f t="shared" si="19"/>
        <v>0</v>
      </c>
      <c r="W103" s="34">
        <f t="shared" si="20"/>
        <v>0</v>
      </c>
      <c r="Z103" s="34">
        <f t="shared" si="21"/>
        <v>0</v>
      </c>
      <c r="AC103" s="34">
        <f t="shared" si="22"/>
        <v>0</v>
      </c>
      <c r="AF103" s="34">
        <f t="shared" si="23"/>
        <v>0</v>
      </c>
      <c r="AI103" s="34">
        <f t="shared" si="24"/>
        <v>0</v>
      </c>
      <c r="AL103" s="34">
        <f t="shared" si="25"/>
        <v>0</v>
      </c>
      <c r="AO103" s="34">
        <f t="shared" si="26"/>
        <v>0</v>
      </c>
      <c r="AR103" s="34">
        <f t="shared" si="27"/>
        <v>0</v>
      </c>
    </row>
    <row r="104" spans="1:44" ht="40.5">
      <c r="A104" s="32" t="s">
        <v>554</v>
      </c>
      <c r="B104" s="33" t="s">
        <v>555</v>
      </c>
      <c r="D104" s="34">
        <v>25000</v>
      </c>
      <c r="E104" s="34">
        <f t="shared" si="14"/>
        <v>25000</v>
      </c>
      <c r="H104" s="34">
        <f t="shared" si="15"/>
        <v>0</v>
      </c>
      <c r="K104" s="34">
        <f t="shared" si="16"/>
        <v>0</v>
      </c>
      <c r="N104" s="34">
        <f t="shared" si="17"/>
        <v>0</v>
      </c>
      <c r="P104" s="34">
        <f>D104</f>
        <v>25000</v>
      </c>
      <c r="Q104" s="34">
        <f t="shared" si="18"/>
        <v>25000</v>
      </c>
      <c r="T104" s="34">
        <f t="shared" si="19"/>
        <v>0</v>
      </c>
      <c r="W104" s="34">
        <f t="shared" si="20"/>
        <v>0</v>
      </c>
      <c r="Z104" s="34">
        <f t="shared" si="21"/>
        <v>0</v>
      </c>
      <c r="AC104" s="34">
        <f t="shared" si="22"/>
        <v>0</v>
      </c>
      <c r="AF104" s="34">
        <f t="shared" si="23"/>
        <v>0</v>
      </c>
      <c r="AI104" s="34">
        <f t="shared" si="24"/>
        <v>0</v>
      </c>
      <c r="AL104" s="34">
        <f t="shared" si="25"/>
        <v>0</v>
      </c>
      <c r="AO104" s="34">
        <f t="shared" si="26"/>
        <v>0</v>
      </c>
      <c r="AR104" s="34">
        <f t="shared" si="27"/>
        <v>0</v>
      </c>
    </row>
    <row r="105" spans="2:44" ht="40.5">
      <c r="B105" s="33" t="s">
        <v>556</v>
      </c>
      <c r="E105" s="34">
        <f t="shared" si="14"/>
        <v>0</v>
      </c>
      <c r="H105" s="34">
        <f t="shared" si="15"/>
        <v>0</v>
      </c>
      <c r="K105" s="34">
        <f t="shared" si="16"/>
        <v>0</v>
      </c>
      <c r="N105" s="34">
        <f t="shared" si="17"/>
        <v>0</v>
      </c>
      <c r="Q105" s="34">
        <f t="shared" si="18"/>
        <v>0</v>
      </c>
      <c r="T105" s="34">
        <f t="shared" si="19"/>
        <v>0</v>
      </c>
      <c r="W105" s="34">
        <f t="shared" si="20"/>
        <v>0</v>
      </c>
      <c r="Z105" s="34">
        <f t="shared" si="21"/>
        <v>0</v>
      </c>
      <c r="AC105" s="34">
        <f t="shared" si="22"/>
        <v>0</v>
      </c>
      <c r="AF105" s="34">
        <f t="shared" si="23"/>
        <v>0</v>
      </c>
      <c r="AI105" s="34">
        <f t="shared" si="24"/>
        <v>0</v>
      </c>
      <c r="AL105" s="34">
        <f t="shared" si="25"/>
        <v>0</v>
      </c>
      <c r="AO105" s="34">
        <f t="shared" si="26"/>
        <v>0</v>
      </c>
      <c r="AR105" s="34">
        <f t="shared" si="27"/>
        <v>0</v>
      </c>
    </row>
    <row r="106" spans="1:44" ht="101.25">
      <c r="A106" s="32" t="s">
        <v>557</v>
      </c>
      <c r="B106" s="33" t="s">
        <v>558</v>
      </c>
      <c r="D106" s="34">
        <v>72950</v>
      </c>
      <c r="E106" s="34">
        <f t="shared" si="14"/>
        <v>72950</v>
      </c>
      <c r="G106" s="34">
        <v>50000</v>
      </c>
      <c r="H106" s="34">
        <f t="shared" si="15"/>
        <v>50000</v>
      </c>
      <c r="K106" s="34">
        <f t="shared" si="16"/>
        <v>0</v>
      </c>
      <c r="N106" s="34">
        <f t="shared" si="17"/>
        <v>0</v>
      </c>
      <c r="P106" s="34">
        <f>D106</f>
        <v>72950</v>
      </c>
      <c r="Q106" s="34">
        <f t="shared" si="18"/>
        <v>72950</v>
      </c>
      <c r="S106" s="34">
        <f>G106</f>
        <v>50000</v>
      </c>
      <c r="T106" s="34">
        <f t="shared" si="19"/>
        <v>50000</v>
      </c>
      <c r="W106" s="34">
        <f t="shared" si="20"/>
        <v>0</v>
      </c>
      <c r="Z106" s="34">
        <f t="shared" si="21"/>
        <v>0</v>
      </c>
      <c r="AC106" s="34">
        <f t="shared" si="22"/>
        <v>0</v>
      </c>
      <c r="AF106" s="34">
        <f t="shared" si="23"/>
        <v>0</v>
      </c>
      <c r="AI106" s="34">
        <f t="shared" si="24"/>
        <v>0</v>
      </c>
      <c r="AL106" s="34">
        <f t="shared" si="25"/>
        <v>0</v>
      </c>
      <c r="AO106" s="34">
        <f t="shared" si="26"/>
        <v>0</v>
      </c>
      <c r="AR106" s="34">
        <f t="shared" si="27"/>
        <v>0</v>
      </c>
    </row>
    <row r="107" spans="1:44" ht="60.75">
      <c r="A107" s="32" t="s">
        <v>559</v>
      </c>
      <c r="B107" s="33" t="s">
        <v>560</v>
      </c>
      <c r="D107" s="34">
        <v>5000</v>
      </c>
      <c r="E107" s="34">
        <f t="shared" si="14"/>
        <v>5000</v>
      </c>
      <c r="G107" s="34">
        <v>7500</v>
      </c>
      <c r="H107" s="34">
        <f t="shared" si="15"/>
        <v>7500</v>
      </c>
      <c r="K107" s="34">
        <f t="shared" si="16"/>
        <v>0</v>
      </c>
      <c r="N107" s="34">
        <f t="shared" si="17"/>
        <v>0</v>
      </c>
      <c r="P107" s="34">
        <f>D107</f>
        <v>5000</v>
      </c>
      <c r="Q107" s="34">
        <f t="shared" si="18"/>
        <v>5000</v>
      </c>
      <c r="S107" s="34">
        <f>G107</f>
        <v>7500</v>
      </c>
      <c r="T107" s="34">
        <f t="shared" si="19"/>
        <v>7500</v>
      </c>
      <c r="W107" s="34">
        <f t="shared" si="20"/>
        <v>0</v>
      </c>
      <c r="Z107" s="34">
        <f t="shared" si="21"/>
        <v>0</v>
      </c>
      <c r="AC107" s="34">
        <f t="shared" si="22"/>
        <v>0</v>
      </c>
      <c r="AF107" s="34">
        <f t="shared" si="23"/>
        <v>0</v>
      </c>
      <c r="AI107" s="34">
        <f t="shared" si="24"/>
        <v>0</v>
      </c>
      <c r="AL107" s="34">
        <f t="shared" si="25"/>
        <v>0</v>
      </c>
      <c r="AO107" s="34">
        <f t="shared" si="26"/>
        <v>0</v>
      </c>
      <c r="AR107" s="34">
        <f t="shared" si="27"/>
        <v>0</v>
      </c>
    </row>
    <row r="108" spans="1:44" ht="121.5">
      <c r="A108" s="32" t="s">
        <v>561</v>
      </c>
      <c r="B108" s="33" t="s">
        <v>562</v>
      </c>
      <c r="D108" s="34">
        <v>20900</v>
      </c>
      <c r="E108" s="34">
        <f t="shared" si="14"/>
        <v>20900</v>
      </c>
      <c r="G108" s="34">
        <v>14780</v>
      </c>
      <c r="H108" s="34">
        <f t="shared" si="15"/>
        <v>14780</v>
      </c>
      <c r="K108" s="34">
        <f t="shared" si="16"/>
        <v>0</v>
      </c>
      <c r="N108" s="34">
        <f t="shared" si="17"/>
        <v>0</v>
      </c>
      <c r="P108" s="34">
        <f>D108</f>
        <v>20900</v>
      </c>
      <c r="Q108" s="34">
        <f t="shared" si="18"/>
        <v>20900</v>
      </c>
      <c r="S108" s="34">
        <f>G108</f>
        <v>14780</v>
      </c>
      <c r="T108" s="34">
        <f t="shared" si="19"/>
        <v>14780</v>
      </c>
      <c r="W108" s="34">
        <f t="shared" si="20"/>
        <v>0</v>
      </c>
      <c r="Z108" s="34">
        <f t="shared" si="21"/>
        <v>0</v>
      </c>
      <c r="AC108" s="34">
        <f t="shared" si="22"/>
        <v>0</v>
      </c>
      <c r="AF108" s="34">
        <f t="shared" si="23"/>
        <v>0</v>
      </c>
      <c r="AI108" s="34">
        <f t="shared" si="24"/>
        <v>0</v>
      </c>
      <c r="AL108" s="34">
        <f t="shared" si="25"/>
        <v>0</v>
      </c>
      <c r="AO108" s="34">
        <f t="shared" si="26"/>
        <v>0</v>
      </c>
      <c r="AR108" s="34">
        <f t="shared" si="27"/>
        <v>0</v>
      </c>
    </row>
    <row r="109" spans="1:44" ht="101.25">
      <c r="A109" s="32" t="s">
        <v>563</v>
      </c>
      <c r="B109" s="33" t="s">
        <v>564</v>
      </c>
      <c r="D109" s="34">
        <v>47400</v>
      </c>
      <c r="E109" s="34">
        <f t="shared" si="14"/>
        <v>47400</v>
      </c>
      <c r="G109" s="34">
        <v>3000</v>
      </c>
      <c r="H109" s="34">
        <f t="shared" si="15"/>
        <v>3000</v>
      </c>
      <c r="K109" s="34">
        <f t="shared" si="16"/>
        <v>0</v>
      </c>
      <c r="N109" s="34">
        <f t="shared" si="17"/>
        <v>0</v>
      </c>
      <c r="P109" s="34">
        <f>D109</f>
        <v>47400</v>
      </c>
      <c r="Q109" s="34">
        <f t="shared" si="18"/>
        <v>47400</v>
      </c>
      <c r="S109" s="34">
        <f>G109</f>
        <v>3000</v>
      </c>
      <c r="T109" s="34">
        <f t="shared" si="19"/>
        <v>3000</v>
      </c>
      <c r="W109" s="34">
        <f t="shared" si="20"/>
        <v>0</v>
      </c>
      <c r="Z109" s="34">
        <f t="shared" si="21"/>
        <v>0</v>
      </c>
      <c r="AC109" s="34">
        <f t="shared" si="22"/>
        <v>0</v>
      </c>
      <c r="AF109" s="34">
        <f t="shared" si="23"/>
        <v>0</v>
      </c>
      <c r="AI109" s="34">
        <f t="shared" si="24"/>
        <v>0</v>
      </c>
      <c r="AL109" s="34">
        <f t="shared" si="25"/>
        <v>0</v>
      </c>
      <c r="AO109" s="34">
        <f t="shared" si="26"/>
        <v>0</v>
      </c>
      <c r="AR109" s="34">
        <f t="shared" si="27"/>
        <v>0</v>
      </c>
    </row>
    <row r="110" spans="1:44" ht="81">
      <c r="A110" s="32" t="s">
        <v>565</v>
      </c>
      <c r="B110" s="33" t="s">
        <v>566</v>
      </c>
      <c r="D110" s="34">
        <v>22000</v>
      </c>
      <c r="E110" s="34">
        <f t="shared" si="14"/>
        <v>22000</v>
      </c>
      <c r="G110" s="34">
        <v>19000</v>
      </c>
      <c r="H110" s="34">
        <f t="shared" si="15"/>
        <v>19000</v>
      </c>
      <c r="K110" s="34">
        <f t="shared" si="16"/>
        <v>0</v>
      </c>
      <c r="N110" s="34">
        <f t="shared" si="17"/>
        <v>0</v>
      </c>
      <c r="P110" s="34">
        <f>D110</f>
        <v>22000</v>
      </c>
      <c r="Q110" s="34">
        <f t="shared" si="18"/>
        <v>22000</v>
      </c>
      <c r="S110" s="34">
        <f>G110</f>
        <v>19000</v>
      </c>
      <c r="T110" s="34">
        <f t="shared" si="19"/>
        <v>19000</v>
      </c>
      <c r="W110" s="34">
        <f t="shared" si="20"/>
        <v>0</v>
      </c>
      <c r="Z110" s="34">
        <f t="shared" si="21"/>
        <v>0</v>
      </c>
      <c r="AC110" s="34">
        <f t="shared" si="22"/>
        <v>0</v>
      </c>
      <c r="AF110" s="34">
        <f t="shared" si="23"/>
        <v>0</v>
      </c>
      <c r="AI110" s="34">
        <f t="shared" si="24"/>
        <v>0</v>
      </c>
      <c r="AL110" s="34">
        <f t="shared" si="25"/>
        <v>0</v>
      </c>
      <c r="AO110" s="34">
        <f t="shared" si="26"/>
        <v>0</v>
      </c>
      <c r="AR110" s="34">
        <f t="shared" si="27"/>
        <v>0</v>
      </c>
    </row>
    <row r="111" spans="2:44" ht="20.25">
      <c r="B111" s="33" t="s">
        <v>567</v>
      </c>
      <c r="E111" s="34">
        <f t="shared" si="14"/>
        <v>0</v>
      </c>
      <c r="H111" s="34">
        <f t="shared" si="15"/>
        <v>0</v>
      </c>
      <c r="K111" s="34">
        <f t="shared" si="16"/>
        <v>0</v>
      </c>
      <c r="N111" s="34">
        <f t="shared" si="17"/>
        <v>0</v>
      </c>
      <c r="Q111" s="34">
        <f t="shared" si="18"/>
        <v>0</v>
      </c>
      <c r="T111" s="34">
        <f t="shared" si="19"/>
        <v>0</v>
      </c>
      <c r="W111" s="34">
        <f t="shared" si="20"/>
        <v>0</v>
      </c>
      <c r="Z111" s="34">
        <f t="shared" si="21"/>
        <v>0</v>
      </c>
      <c r="AC111" s="34">
        <f t="shared" si="22"/>
        <v>0</v>
      </c>
      <c r="AF111" s="34">
        <f t="shared" si="23"/>
        <v>0</v>
      </c>
      <c r="AI111" s="34">
        <f t="shared" si="24"/>
        <v>0</v>
      </c>
      <c r="AL111" s="34">
        <f t="shared" si="25"/>
        <v>0</v>
      </c>
      <c r="AO111" s="34">
        <f t="shared" si="26"/>
        <v>0</v>
      </c>
      <c r="AR111" s="34">
        <f t="shared" si="27"/>
        <v>0</v>
      </c>
    </row>
    <row r="112" spans="1:44" ht="60.75">
      <c r="A112" s="32" t="s">
        <v>568</v>
      </c>
      <c r="B112" s="33" t="s">
        <v>569</v>
      </c>
      <c r="D112" s="34">
        <v>0</v>
      </c>
      <c r="E112" s="34">
        <f t="shared" si="14"/>
        <v>0</v>
      </c>
      <c r="F112" s="34">
        <v>30875</v>
      </c>
      <c r="G112" s="34">
        <v>0</v>
      </c>
      <c r="H112" s="34">
        <f t="shared" si="15"/>
        <v>30875</v>
      </c>
      <c r="K112" s="34">
        <f t="shared" si="16"/>
        <v>0</v>
      </c>
      <c r="N112" s="34">
        <f t="shared" si="17"/>
        <v>0</v>
      </c>
      <c r="P112" s="34">
        <f>D112</f>
        <v>0</v>
      </c>
      <c r="Q112" s="34">
        <f t="shared" si="18"/>
        <v>0</v>
      </c>
      <c r="S112" s="34">
        <f>G112</f>
        <v>0</v>
      </c>
      <c r="T112" s="34">
        <f t="shared" si="19"/>
        <v>0</v>
      </c>
      <c r="W112" s="34">
        <f t="shared" si="20"/>
        <v>0</v>
      </c>
      <c r="Z112" s="34">
        <f t="shared" si="21"/>
        <v>0</v>
      </c>
      <c r="AC112" s="34">
        <f t="shared" si="22"/>
        <v>0</v>
      </c>
      <c r="AF112" s="34">
        <f t="shared" si="23"/>
        <v>0</v>
      </c>
      <c r="AI112" s="34">
        <f t="shared" si="24"/>
        <v>0</v>
      </c>
      <c r="AL112" s="34">
        <f t="shared" si="25"/>
        <v>0</v>
      </c>
      <c r="AO112" s="34">
        <f t="shared" si="26"/>
        <v>0</v>
      </c>
      <c r="AR112" s="34">
        <f t="shared" si="27"/>
        <v>0</v>
      </c>
    </row>
    <row r="113" spans="1:44" ht="101.25">
      <c r="A113" s="32" t="s">
        <v>570</v>
      </c>
      <c r="B113" s="33" t="s">
        <v>571</v>
      </c>
      <c r="C113" s="34">
        <v>2000</v>
      </c>
      <c r="E113" s="34">
        <f t="shared" si="14"/>
        <v>2000</v>
      </c>
      <c r="H113" s="34">
        <f t="shared" si="15"/>
        <v>0</v>
      </c>
      <c r="K113" s="34">
        <f t="shared" si="16"/>
        <v>0</v>
      </c>
      <c r="N113" s="34">
        <f t="shared" si="17"/>
        <v>0</v>
      </c>
      <c r="Q113" s="34">
        <f t="shared" si="18"/>
        <v>0</v>
      </c>
      <c r="T113" s="34">
        <f t="shared" si="19"/>
        <v>0</v>
      </c>
      <c r="W113" s="34">
        <f t="shared" si="20"/>
        <v>0</v>
      </c>
      <c r="Z113" s="34">
        <f t="shared" si="21"/>
        <v>0</v>
      </c>
      <c r="AA113" s="34">
        <f>C113</f>
        <v>2000</v>
      </c>
      <c r="AC113" s="34">
        <f t="shared" si="22"/>
        <v>2000</v>
      </c>
      <c r="AF113" s="34">
        <f t="shared" si="23"/>
        <v>0</v>
      </c>
      <c r="AI113" s="34">
        <f t="shared" si="24"/>
        <v>0</v>
      </c>
      <c r="AL113" s="34">
        <f t="shared" si="25"/>
        <v>0</v>
      </c>
      <c r="AO113" s="34">
        <f t="shared" si="26"/>
        <v>0</v>
      </c>
      <c r="AR113" s="34">
        <f t="shared" si="27"/>
        <v>0</v>
      </c>
    </row>
    <row r="114" spans="1:44" ht="60.75">
      <c r="A114" s="32" t="s">
        <v>572</v>
      </c>
      <c r="B114" s="33" t="s">
        <v>573</v>
      </c>
      <c r="C114" s="34">
        <v>2000</v>
      </c>
      <c r="E114" s="34">
        <f t="shared" si="14"/>
        <v>2000</v>
      </c>
      <c r="F114" s="34">
        <v>2000</v>
      </c>
      <c r="H114" s="34">
        <f t="shared" si="15"/>
        <v>2000</v>
      </c>
      <c r="K114" s="34">
        <f t="shared" si="16"/>
        <v>0</v>
      </c>
      <c r="N114" s="34">
        <f t="shared" si="17"/>
        <v>0</v>
      </c>
      <c r="Q114" s="34">
        <f t="shared" si="18"/>
        <v>0</v>
      </c>
      <c r="T114" s="34">
        <f t="shared" si="19"/>
        <v>0</v>
      </c>
      <c r="W114" s="34">
        <f t="shared" si="20"/>
        <v>0</v>
      </c>
      <c r="Z114" s="34">
        <f t="shared" si="21"/>
        <v>0</v>
      </c>
      <c r="AA114" s="34">
        <f>C114</f>
        <v>2000</v>
      </c>
      <c r="AC114" s="34">
        <f t="shared" si="22"/>
        <v>2000</v>
      </c>
      <c r="AD114" s="34">
        <f>F114</f>
        <v>2000</v>
      </c>
      <c r="AF114" s="34">
        <f t="shared" si="23"/>
        <v>2000</v>
      </c>
      <c r="AI114" s="34">
        <f t="shared" si="24"/>
        <v>0</v>
      </c>
      <c r="AL114" s="34">
        <f t="shared" si="25"/>
        <v>0</v>
      </c>
      <c r="AO114" s="34">
        <f t="shared" si="26"/>
        <v>0</v>
      </c>
      <c r="AR114" s="34">
        <f t="shared" si="27"/>
        <v>0</v>
      </c>
    </row>
    <row r="115" spans="1:44" ht="121.5">
      <c r="A115" s="32" t="s">
        <v>574</v>
      </c>
      <c r="B115" s="33" t="s">
        <v>575</v>
      </c>
      <c r="D115" s="34">
        <v>50000</v>
      </c>
      <c r="E115" s="34">
        <f t="shared" si="14"/>
        <v>50000</v>
      </c>
      <c r="G115" s="34">
        <v>50000</v>
      </c>
      <c r="H115" s="34">
        <f t="shared" si="15"/>
        <v>50000</v>
      </c>
      <c r="K115" s="34">
        <f t="shared" si="16"/>
        <v>0</v>
      </c>
      <c r="N115" s="34">
        <f t="shared" si="17"/>
        <v>0</v>
      </c>
      <c r="P115" s="34">
        <f>D115</f>
        <v>50000</v>
      </c>
      <c r="Q115" s="34">
        <f t="shared" si="18"/>
        <v>50000</v>
      </c>
      <c r="S115" s="34">
        <f>G115</f>
        <v>50000</v>
      </c>
      <c r="T115" s="34">
        <f t="shared" si="19"/>
        <v>50000</v>
      </c>
      <c r="W115" s="34">
        <f t="shared" si="20"/>
        <v>0</v>
      </c>
      <c r="Z115" s="34">
        <f t="shared" si="21"/>
        <v>0</v>
      </c>
      <c r="AC115" s="34">
        <f t="shared" si="22"/>
        <v>0</v>
      </c>
      <c r="AF115" s="34">
        <f t="shared" si="23"/>
        <v>0</v>
      </c>
      <c r="AI115" s="34">
        <f t="shared" si="24"/>
        <v>0</v>
      </c>
      <c r="AL115" s="34">
        <f t="shared" si="25"/>
        <v>0</v>
      </c>
      <c r="AO115" s="34">
        <f t="shared" si="26"/>
        <v>0</v>
      </c>
      <c r="AR115" s="34">
        <f t="shared" si="27"/>
        <v>0</v>
      </c>
    </row>
    <row r="116" spans="1:44" ht="141.75">
      <c r="A116" s="32" t="s">
        <v>576</v>
      </c>
      <c r="B116" s="33" t="s">
        <v>577</v>
      </c>
      <c r="D116" s="34">
        <v>7250</v>
      </c>
      <c r="E116" s="34">
        <f t="shared" si="14"/>
        <v>7250</v>
      </c>
      <c r="H116" s="34">
        <f t="shared" si="15"/>
        <v>0</v>
      </c>
      <c r="K116" s="34">
        <f t="shared" si="16"/>
        <v>0</v>
      </c>
      <c r="N116" s="34">
        <f t="shared" si="17"/>
        <v>0</v>
      </c>
      <c r="P116" s="34">
        <f>D116</f>
        <v>7250</v>
      </c>
      <c r="Q116" s="34">
        <f t="shared" si="18"/>
        <v>7250</v>
      </c>
      <c r="T116" s="34">
        <f t="shared" si="19"/>
        <v>0</v>
      </c>
      <c r="W116" s="34">
        <f t="shared" si="20"/>
        <v>0</v>
      </c>
      <c r="Z116" s="34">
        <f t="shared" si="21"/>
        <v>0</v>
      </c>
      <c r="AC116" s="34">
        <f t="shared" si="22"/>
        <v>0</v>
      </c>
      <c r="AF116" s="34">
        <f t="shared" si="23"/>
        <v>0</v>
      </c>
      <c r="AI116" s="34">
        <f t="shared" si="24"/>
        <v>0</v>
      </c>
      <c r="AL116" s="34">
        <f t="shared" si="25"/>
        <v>0</v>
      </c>
      <c r="AO116" s="34">
        <f t="shared" si="26"/>
        <v>0</v>
      </c>
      <c r="AR116" s="34">
        <f t="shared" si="27"/>
        <v>0</v>
      </c>
    </row>
    <row r="117" spans="1:44" ht="60.75">
      <c r="A117" s="32" t="s">
        <v>578</v>
      </c>
      <c r="B117" s="33" t="s">
        <v>579</v>
      </c>
      <c r="D117" s="34">
        <v>30000</v>
      </c>
      <c r="E117" s="34">
        <f t="shared" si="14"/>
        <v>30000</v>
      </c>
      <c r="G117" s="34">
        <v>30000</v>
      </c>
      <c r="H117" s="34">
        <f t="shared" si="15"/>
        <v>30000</v>
      </c>
      <c r="K117" s="34">
        <f t="shared" si="16"/>
        <v>0</v>
      </c>
      <c r="N117" s="34">
        <f t="shared" si="17"/>
        <v>0</v>
      </c>
      <c r="P117" s="34">
        <f>D117</f>
        <v>30000</v>
      </c>
      <c r="Q117" s="34">
        <f t="shared" si="18"/>
        <v>30000</v>
      </c>
      <c r="S117" s="34">
        <f>G117</f>
        <v>30000</v>
      </c>
      <c r="T117" s="34">
        <f t="shared" si="19"/>
        <v>30000</v>
      </c>
      <c r="W117" s="34">
        <f t="shared" si="20"/>
        <v>0</v>
      </c>
      <c r="Z117" s="34">
        <f t="shared" si="21"/>
        <v>0</v>
      </c>
      <c r="AC117" s="34">
        <f t="shared" si="22"/>
        <v>0</v>
      </c>
      <c r="AF117" s="34">
        <f t="shared" si="23"/>
        <v>0</v>
      </c>
      <c r="AI117" s="34">
        <f t="shared" si="24"/>
        <v>0</v>
      </c>
      <c r="AL117" s="34">
        <f t="shared" si="25"/>
        <v>0</v>
      </c>
      <c r="AO117" s="34">
        <f t="shared" si="26"/>
        <v>0</v>
      </c>
      <c r="AR117" s="34">
        <f t="shared" si="27"/>
        <v>0</v>
      </c>
    </row>
    <row r="118" spans="1:44" ht="60.75">
      <c r="A118" s="32" t="s">
        <v>580</v>
      </c>
      <c r="B118" s="33" t="s">
        <v>581</v>
      </c>
      <c r="D118" s="34">
        <v>59479</v>
      </c>
      <c r="E118" s="34">
        <f t="shared" si="14"/>
        <v>59479</v>
      </c>
      <c r="H118" s="34">
        <f t="shared" si="15"/>
        <v>0</v>
      </c>
      <c r="K118" s="34">
        <f t="shared" si="16"/>
        <v>0</v>
      </c>
      <c r="N118" s="34">
        <f t="shared" si="17"/>
        <v>0</v>
      </c>
      <c r="P118" s="34">
        <f>D118</f>
        <v>59479</v>
      </c>
      <c r="Q118" s="34">
        <f t="shared" si="18"/>
        <v>59479</v>
      </c>
      <c r="T118" s="34">
        <f t="shared" si="19"/>
        <v>0</v>
      </c>
      <c r="W118" s="34">
        <f t="shared" si="20"/>
        <v>0</v>
      </c>
      <c r="Z118" s="34">
        <f t="shared" si="21"/>
        <v>0</v>
      </c>
      <c r="AC118" s="34">
        <f t="shared" si="22"/>
        <v>0</v>
      </c>
      <c r="AF118" s="34">
        <f t="shared" si="23"/>
        <v>0</v>
      </c>
      <c r="AI118" s="34">
        <f t="shared" si="24"/>
        <v>0</v>
      </c>
      <c r="AL118" s="34">
        <f t="shared" si="25"/>
        <v>0</v>
      </c>
      <c r="AO118" s="34">
        <f t="shared" si="26"/>
        <v>0</v>
      </c>
      <c r="AR118" s="34">
        <f t="shared" si="27"/>
        <v>0</v>
      </c>
    </row>
    <row r="119" spans="1:44" ht="60.75">
      <c r="A119" s="32" t="s">
        <v>582</v>
      </c>
      <c r="B119" s="33" t="s">
        <v>583</v>
      </c>
      <c r="E119" s="34">
        <f t="shared" si="14"/>
        <v>0</v>
      </c>
      <c r="H119" s="34">
        <f t="shared" si="15"/>
        <v>0</v>
      </c>
      <c r="K119" s="34">
        <f t="shared" si="16"/>
        <v>0</v>
      </c>
      <c r="N119" s="34">
        <f t="shared" si="17"/>
        <v>0</v>
      </c>
      <c r="Q119" s="34">
        <f t="shared" si="18"/>
        <v>0</v>
      </c>
      <c r="T119" s="34">
        <f t="shared" si="19"/>
        <v>0</v>
      </c>
      <c r="W119" s="34">
        <f t="shared" si="20"/>
        <v>0</v>
      </c>
      <c r="Z119" s="34">
        <f t="shared" si="21"/>
        <v>0</v>
      </c>
      <c r="AC119" s="34">
        <f t="shared" si="22"/>
        <v>0</v>
      </c>
      <c r="AF119" s="34">
        <f t="shared" si="23"/>
        <v>0</v>
      </c>
      <c r="AI119" s="34">
        <f t="shared" si="24"/>
        <v>0</v>
      </c>
      <c r="AL119" s="34">
        <f t="shared" si="25"/>
        <v>0</v>
      </c>
      <c r="AO119" s="34">
        <f t="shared" si="26"/>
        <v>0</v>
      </c>
      <c r="AR119" s="34">
        <f t="shared" si="27"/>
        <v>0</v>
      </c>
    </row>
    <row r="120" spans="1:44" ht="20.25">
      <c r="A120" s="32" t="s">
        <v>584</v>
      </c>
      <c r="B120" s="33" t="s">
        <v>585</v>
      </c>
      <c r="E120" s="34">
        <f t="shared" si="14"/>
        <v>0</v>
      </c>
      <c r="H120" s="34">
        <f t="shared" si="15"/>
        <v>0</v>
      </c>
      <c r="K120" s="34">
        <f t="shared" si="16"/>
        <v>0</v>
      </c>
      <c r="N120" s="34">
        <f t="shared" si="17"/>
        <v>0</v>
      </c>
      <c r="Q120" s="34">
        <f t="shared" si="18"/>
        <v>0</v>
      </c>
      <c r="T120" s="34">
        <f t="shared" si="19"/>
        <v>0</v>
      </c>
      <c r="W120" s="34">
        <f t="shared" si="20"/>
        <v>0</v>
      </c>
      <c r="Z120" s="34">
        <f t="shared" si="21"/>
        <v>0</v>
      </c>
      <c r="AC120" s="34">
        <f t="shared" si="22"/>
        <v>0</v>
      </c>
      <c r="AF120" s="34">
        <f t="shared" si="23"/>
        <v>0</v>
      </c>
      <c r="AI120" s="34">
        <f t="shared" si="24"/>
        <v>0</v>
      </c>
      <c r="AL120" s="34">
        <f t="shared" si="25"/>
        <v>0</v>
      </c>
      <c r="AO120" s="34">
        <f t="shared" si="26"/>
        <v>0</v>
      </c>
      <c r="AR120" s="34">
        <f t="shared" si="27"/>
        <v>0</v>
      </c>
    </row>
    <row r="121" spans="1:44" ht="121.5">
      <c r="A121" s="32" t="s">
        <v>586</v>
      </c>
      <c r="B121" s="33" t="s">
        <v>587</v>
      </c>
      <c r="C121" s="34">
        <v>113000</v>
      </c>
      <c r="E121" s="34">
        <f t="shared" si="14"/>
        <v>113000</v>
      </c>
      <c r="F121" s="34">
        <v>113000</v>
      </c>
      <c r="H121" s="34">
        <f t="shared" si="15"/>
        <v>113000</v>
      </c>
      <c r="K121" s="34">
        <f t="shared" si="16"/>
        <v>0</v>
      </c>
      <c r="N121" s="34">
        <f t="shared" si="17"/>
        <v>0</v>
      </c>
      <c r="O121" s="34">
        <f>C121</f>
        <v>113000</v>
      </c>
      <c r="Q121" s="34">
        <f t="shared" si="18"/>
        <v>113000</v>
      </c>
      <c r="R121" s="34">
        <f>F121</f>
        <v>113000</v>
      </c>
      <c r="T121" s="34">
        <f t="shared" si="19"/>
        <v>113000</v>
      </c>
      <c r="W121" s="34">
        <f t="shared" si="20"/>
        <v>0</v>
      </c>
      <c r="Z121" s="34">
        <f t="shared" si="21"/>
        <v>0</v>
      </c>
      <c r="AC121" s="34">
        <f t="shared" si="22"/>
        <v>0</v>
      </c>
      <c r="AF121" s="34">
        <f t="shared" si="23"/>
        <v>0</v>
      </c>
      <c r="AI121" s="34">
        <f t="shared" si="24"/>
        <v>0</v>
      </c>
      <c r="AL121" s="34">
        <f t="shared" si="25"/>
        <v>0</v>
      </c>
      <c r="AO121" s="34">
        <f t="shared" si="26"/>
        <v>0</v>
      </c>
      <c r="AR121" s="34">
        <f t="shared" si="27"/>
        <v>0</v>
      </c>
    </row>
    <row r="122" spans="1:44" ht="60.75">
      <c r="A122" s="32" t="s">
        <v>588</v>
      </c>
      <c r="B122" s="33" t="s">
        <v>589</v>
      </c>
      <c r="D122" s="34">
        <v>22800</v>
      </c>
      <c r="E122" s="34">
        <f t="shared" si="14"/>
        <v>22800</v>
      </c>
      <c r="G122" s="34">
        <v>1620</v>
      </c>
      <c r="H122" s="34">
        <f t="shared" si="15"/>
        <v>1620</v>
      </c>
      <c r="K122" s="34">
        <f t="shared" si="16"/>
        <v>0</v>
      </c>
      <c r="N122" s="34">
        <f t="shared" si="17"/>
        <v>0</v>
      </c>
      <c r="P122" s="34">
        <f>D122</f>
        <v>22800</v>
      </c>
      <c r="Q122" s="34">
        <f t="shared" si="18"/>
        <v>22800</v>
      </c>
      <c r="S122" s="34">
        <f>G122</f>
        <v>1620</v>
      </c>
      <c r="T122" s="34">
        <f t="shared" si="19"/>
        <v>1620</v>
      </c>
      <c r="W122" s="34">
        <f t="shared" si="20"/>
        <v>0</v>
      </c>
      <c r="Z122" s="34">
        <f t="shared" si="21"/>
        <v>0</v>
      </c>
      <c r="AC122" s="34">
        <f t="shared" si="22"/>
        <v>0</v>
      </c>
      <c r="AF122" s="34">
        <f t="shared" si="23"/>
        <v>0</v>
      </c>
      <c r="AI122" s="34">
        <f t="shared" si="24"/>
        <v>0</v>
      </c>
      <c r="AL122" s="34">
        <f t="shared" si="25"/>
        <v>0</v>
      </c>
      <c r="AO122" s="34">
        <f t="shared" si="26"/>
        <v>0</v>
      </c>
      <c r="AR122" s="34">
        <f t="shared" si="27"/>
        <v>0</v>
      </c>
    </row>
    <row r="123" spans="1:44" ht="40.5">
      <c r="A123" s="32" t="s">
        <v>590</v>
      </c>
      <c r="B123" s="33" t="s">
        <v>591</v>
      </c>
      <c r="D123" s="34">
        <v>5000</v>
      </c>
      <c r="E123" s="34">
        <f t="shared" si="14"/>
        <v>5000</v>
      </c>
      <c r="G123" s="34">
        <v>4950</v>
      </c>
      <c r="H123" s="34">
        <f t="shared" si="15"/>
        <v>4950</v>
      </c>
      <c r="K123" s="34">
        <f t="shared" si="16"/>
        <v>0</v>
      </c>
      <c r="N123" s="34">
        <f t="shared" si="17"/>
        <v>0</v>
      </c>
      <c r="P123" s="34">
        <f>D123</f>
        <v>5000</v>
      </c>
      <c r="Q123" s="34">
        <f t="shared" si="18"/>
        <v>5000</v>
      </c>
      <c r="S123" s="34">
        <f>G123</f>
        <v>4950</v>
      </c>
      <c r="T123" s="34">
        <f t="shared" si="19"/>
        <v>4950</v>
      </c>
      <c r="W123" s="34">
        <f t="shared" si="20"/>
        <v>0</v>
      </c>
      <c r="Z123" s="34">
        <f t="shared" si="21"/>
        <v>0</v>
      </c>
      <c r="AC123" s="34">
        <f t="shared" si="22"/>
        <v>0</v>
      </c>
      <c r="AF123" s="34">
        <f t="shared" si="23"/>
        <v>0</v>
      </c>
      <c r="AI123" s="34">
        <f t="shared" si="24"/>
        <v>0</v>
      </c>
      <c r="AL123" s="34">
        <f t="shared" si="25"/>
        <v>0</v>
      </c>
      <c r="AO123" s="34">
        <f t="shared" si="26"/>
        <v>0</v>
      </c>
      <c r="AR123" s="34">
        <f t="shared" si="27"/>
        <v>0</v>
      </c>
    </row>
    <row r="124" spans="2:44" ht="20.25">
      <c r="B124" s="33" t="s">
        <v>592</v>
      </c>
      <c r="E124" s="34">
        <f t="shared" si="14"/>
        <v>0</v>
      </c>
      <c r="H124" s="34">
        <f t="shared" si="15"/>
        <v>0</v>
      </c>
      <c r="K124" s="34">
        <f t="shared" si="16"/>
        <v>0</v>
      </c>
      <c r="N124" s="34">
        <f t="shared" si="17"/>
        <v>0</v>
      </c>
      <c r="Q124" s="34">
        <f t="shared" si="18"/>
        <v>0</v>
      </c>
      <c r="T124" s="34">
        <f t="shared" si="19"/>
        <v>0</v>
      </c>
      <c r="W124" s="34">
        <f t="shared" si="20"/>
        <v>0</v>
      </c>
      <c r="Z124" s="34">
        <f t="shared" si="21"/>
        <v>0</v>
      </c>
      <c r="AC124" s="34">
        <f t="shared" si="22"/>
        <v>0</v>
      </c>
      <c r="AF124" s="34">
        <f t="shared" si="23"/>
        <v>0</v>
      </c>
      <c r="AI124" s="34">
        <f t="shared" si="24"/>
        <v>0</v>
      </c>
      <c r="AL124" s="34">
        <f t="shared" si="25"/>
        <v>0</v>
      </c>
      <c r="AO124" s="34">
        <f t="shared" si="26"/>
        <v>0</v>
      </c>
      <c r="AR124" s="34">
        <f t="shared" si="27"/>
        <v>0</v>
      </c>
    </row>
    <row r="125" spans="1:44" ht="101.25">
      <c r="A125" s="32" t="s">
        <v>593</v>
      </c>
      <c r="B125" s="33" t="s">
        <v>594</v>
      </c>
      <c r="D125" s="34">
        <v>32000</v>
      </c>
      <c r="E125" s="34">
        <f t="shared" si="14"/>
        <v>32000</v>
      </c>
      <c r="G125" s="34">
        <v>10000</v>
      </c>
      <c r="H125" s="34">
        <f t="shared" si="15"/>
        <v>10000</v>
      </c>
      <c r="K125" s="34">
        <f t="shared" si="16"/>
        <v>0</v>
      </c>
      <c r="N125" s="34">
        <f t="shared" si="17"/>
        <v>0</v>
      </c>
      <c r="P125" s="34">
        <f>D125</f>
        <v>32000</v>
      </c>
      <c r="Q125" s="34">
        <f t="shared" si="18"/>
        <v>32000</v>
      </c>
      <c r="S125" s="34">
        <f>G125</f>
        <v>10000</v>
      </c>
      <c r="T125" s="34">
        <f t="shared" si="19"/>
        <v>10000</v>
      </c>
      <c r="W125" s="34">
        <f t="shared" si="20"/>
        <v>0</v>
      </c>
      <c r="Z125" s="34">
        <f t="shared" si="21"/>
        <v>0</v>
      </c>
      <c r="AC125" s="34">
        <f t="shared" si="22"/>
        <v>0</v>
      </c>
      <c r="AF125" s="34">
        <f t="shared" si="23"/>
        <v>0</v>
      </c>
      <c r="AI125" s="34">
        <f t="shared" si="24"/>
        <v>0</v>
      </c>
      <c r="AL125" s="34">
        <f t="shared" si="25"/>
        <v>0</v>
      </c>
      <c r="AO125" s="34">
        <f t="shared" si="26"/>
        <v>0</v>
      </c>
      <c r="AR125" s="34">
        <f t="shared" si="27"/>
        <v>0</v>
      </c>
    </row>
    <row r="126" spans="1:44" ht="60.75">
      <c r="A126" s="32" t="s">
        <v>595</v>
      </c>
      <c r="B126" s="33" t="s">
        <v>596</v>
      </c>
      <c r="D126" s="34">
        <v>30000</v>
      </c>
      <c r="E126" s="34">
        <f t="shared" si="14"/>
        <v>30000</v>
      </c>
      <c r="G126" s="34">
        <v>5000</v>
      </c>
      <c r="H126" s="34">
        <f t="shared" si="15"/>
        <v>5000</v>
      </c>
      <c r="K126" s="34">
        <f t="shared" si="16"/>
        <v>0</v>
      </c>
      <c r="N126" s="34">
        <f t="shared" si="17"/>
        <v>0</v>
      </c>
      <c r="P126" s="34">
        <f>D126</f>
        <v>30000</v>
      </c>
      <c r="Q126" s="34">
        <f t="shared" si="18"/>
        <v>30000</v>
      </c>
      <c r="S126" s="34">
        <f>G126</f>
        <v>5000</v>
      </c>
      <c r="T126" s="34">
        <f t="shared" si="19"/>
        <v>5000</v>
      </c>
      <c r="W126" s="34">
        <f t="shared" si="20"/>
        <v>0</v>
      </c>
      <c r="Z126" s="34">
        <f t="shared" si="21"/>
        <v>0</v>
      </c>
      <c r="AC126" s="34">
        <f t="shared" si="22"/>
        <v>0</v>
      </c>
      <c r="AF126" s="34">
        <f t="shared" si="23"/>
        <v>0</v>
      </c>
      <c r="AI126" s="34">
        <f t="shared" si="24"/>
        <v>0</v>
      </c>
      <c r="AL126" s="34">
        <f t="shared" si="25"/>
        <v>0</v>
      </c>
      <c r="AO126" s="34">
        <f t="shared" si="26"/>
        <v>0</v>
      </c>
      <c r="AR126" s="34">
        <f t="shared" si="27"/>
        <v>0</v>
      </c>
    </row>
    <row r="127" spans="2:44" ht="40.5">
      <c r="B127" s="33" t="s">
        <v>597</v>
      </c>
      <c r="E127" s="34">
        <f t="shared" si="14"/>
        <v>0</v>
      </c>
      <c r="H127" s="34">
        <f t="shared" si="15"/>
        <v>0</v>
      </c>
      <c r="K127" s="34">
        <f t="shared" si="16"/>
        <v>0</v>
      </c>
      <c r="N127" s="34">
        <f t="shared" si="17"/>
        <v>0</v>
      </c>
      <c r="Q127" s="34">
        <f t="shared" si="18"/>
        <v>0</v>
      </c>
      <c r="T127" s="34">
        <f t="shared" si="19"/>
        <v>0</v>
      </c>
      <c r="W127" s="34">
        <f t="shared" si="20"/>
        <v>0</v>
      </c>
      <c r="Z127" s="34">
        <f t="shared" si="21"/>
        <v>0</v>
      </c>
      <c r="AC127" s="34">
        <f t="shared" si="22"/>
        <v>0</v>
      </c>
      <c r="AF127" s="34">
        <f t="shared" si="23"/>
        <v>0</v>
      </c>
      <c r="AI127" s="34">
        <f t="shared" si="24"/>
        <v>0</v>
      </c>
      <c r="AL127" s="34">
        <f t="shared" si="25"/>
        <v>0</v>
      </c>
      <c r="AO127" s="34">
        <f t="shared" si="26"/>
        <v>0</v>
      </c>
      <c r="AR127" s="34">
        <f t="shared" si="27"/>
        <v>0</v>
      </c>
    </row>
    <row r="128" spans="1:44" ht="60.75">
      <c r="A128" s="32" t="s">
        <v>598</v>
      </c>
      <c r="B128" s="33" t="s">
        <v>599</v>
      </c>
      <c r="D128" s="34">
        <v>30000</v>
      </c>
      <c r="E128" s="34">
        <f t="shared" si="14"/>
        <v>30000</v>
      </c>
      <c r="G128" s="34">
        <v>9155</v>
      </c>
      <c r="H128" s="34">
        <f t="shared" si="15"/>
        <v>9155</v>
      </c>
      <c r="K128" s="34">
        <f t="shared" si="16"/>
        <v>0</v>
      </c>
      <c r="N128" s="34">
        <f t="shared" si="17"/>
        <v>0</v>
      </c>
      <c r="P128" s="34">
        <f>D128</f>
        <v>30000</v>
      </c>
      <c r="Q128" s="34">
        <f t="shared" si="18"/>
        <v>30000</v>
      </c>
      <c r="S128" s="34">
        <f>G128</f>
        <v>9155</v>
      </c>
      <c r="T128" s="34">
        <f t="shared" si="19"/>
        <v>9155</v>
      </c>
      <c r="W128" s="34">
        <f t="shared" si="20"/>
        <v>0</v>
      </c>
      <c r="Z128" s="34">
        <f t="shared" si="21"/>
        <v>0</v>
      </c>
      <c r="AC128" s="34">
        <f t="shared" si="22"/>
        <v>0</v>
      </c>
      <c r="AF128" s="34">
        <f t="shared" si="23"/>
        <v>0</v>
      </c>
      <c r="AI128" s="34">
        <f t="shared" si="24"/>
        <v>0</v>
      </c>
      <c r="AL128" s="34">
        <f t="shared" si="25"/>
        <v>0</v>
      </c>
      <c r="AO128" s="34">
        <f t="shared" si="26"/>
        <v>0</v>
      </c>
      <c r="AR128" s="34">
        <f t="shared" si="27"/>
        <v>0</v>
      </c>
    </row>
    <row r="129" spans="2:44" ht="20.25">
      <c r="B129" s="33" t="s">
        <v>600</v>
      </c>
      <c r="E129" s="34">
        <f t="shared" si="14"/>
        <v>0</v>
      </c>
      <c r="H129" s="34">
        <f t="shared" si="15"/>
        <v>0</v>
      </c>
      <c r="K129" s="34">
        <f t="shared" si="16"/>
        <v>0</v>
      </c>
      <c r="N129" s="34">
        <f t="shared" si="17"/>
        <v>0</v>
      </c>
      <c r="Q129" s="34">
        <f t="shared" si="18"/>
        <v>0</v>
      </c>
      <c r="T129" s="34">
        <f t="shared" si="19"/>
        <v>0</v>
      </c>
      <c r="W129" s="34">
        <f t="shared" si="20"/>
        <v>0</v>
      </c>
      <c r="Z129" s="34">
        <f t="shared" si="21"/>
        <v>0</v>
      </c>
      <c r="AC129" s="34">
        <f t="shared" si="22"/>
        <v>0</v>
      </c>
      <c r="AF129" s="34">
        <f t="shared" si="23"/>
        <v>0</v>
      </c>
      <c r="AI129" s="34">
        <f t="shared" si="24"/>
        <v>0</v>
      </c>
      <c r="AL129" s="34">
        <f t="shared" si="25"/>
        <v>0</v>
      </c>
      <c r="AO129" s="34">
        <f t="shared" si="26"/>
        <v>0</v>
      </c>
      <c r="AR129" s="34">
        <f t="shared" si="27"/>
        <v>0</v>
      </c>
    </row>
    <row r="130" spans="1:44" ht="121.5">
      <c r="A130" s="32" t="s">
        <v>601</v>
      </c>
      <c r="B130" s="33" t="s">
        <v>602</v>
      </c>
      <c r="D130" s="34">
        <v>18300</v>
      </c>
      <c r="E130" s="34">
        <f t="shared" si="14"/>
        <v>18300</v>
      </c>
      <c r="G130" s="34">
        <v>12300</v>
      </c>
      <c r="H130" s="34">
        <f t="shared" si="15"/>
        <v>12300</v>
      </c>
      <c r="K130" s="34">
        <f t="shared" si="16"/>
        <v>0</v>
      </c>
      <c r="N130" s="34">
        <f t="shared" si="17"/>
        <v>0</v>
      </c>
      <c r="P130" s="34">
        <f>D130</f>
        <v>18300</v>
      </c>
      <c r="Q130" s="34">
        <f t="shared" si="18"/>
        <v>18300</v>
      </c>
      <c r="S130" s="34">
        <f>G130</f>
        <v>12300</v>
      </c>
      <c r="T130" s="34">
        <f t="shared" si="19"/>
        <v>12300</v>
      </c>
      <c r="W130" s="34">
        <f t="shared" si="20"/>
        <v>0</v>
      </c>
      <c r="Z130" s="34">
        <f t="shared" si="21"/>
        <v>0</v>
      </c>
      <c r="AC130" s="34">
        <f t="shared" si="22"/>
        <v>0</v>
      </c>
      <c r="AF130" s="34">
        <f t="shared" si="23"/>
        <v>0</v>
      </c>
      <c r="AI130" s="34">
        <f t="shared" si="24"/>
        <v>0</v>
      </c>
      <c r="AL130" s="34">
        <f t="shared" si="25"/>
        <v>0</v>
      </c>
      <c r="AO130" s="34">
        <f t="shared" si="26"/>
        <v>0</v>
      </c>
      <c r="AR130" s="34">
        <f t="shared" si="27"/>
        <v>0</v>
      </c>
    </row>
    <row r="131" spans="2:44" ht="20.25">
      <c r="B131" s="33" t="s">
        <v>600</v>
      </c>
      <c r="E131" s="34">
        <f t="shared" si="14"/>
        <v>0</v>
      </c>
      <c r="H131" s="34">
        <f t="shared" si="15"/>
        <v>0</v>
      </c>
      <c r="K131" s="34">
        <f t="shared" si="16"/>
        <v>0</v>
      </c>
      <c r="N131" s="34">
        <f t="shared" si="17"/>
        <v>0</v>
      </c>
      <c r="Q131" s="34">
        <f t="shared" si="18"/>
        <v>0</v>
      </c>
      <c r="T131" s="34">
        <f t="shared" si="19"/>
        <v>0</v>
      </c>
      <c r="W131" s="34">
        <f t="shared" si="20"/>
        <v>0</v>
      </c>
      <c r="Z131" s="34">
        <f t="shared" si="21"/>
        <v>0</v>
      </c>
      <c r="AC131" s="34">
        <f t="shared" si="22"/>
        <v>0</v>
      </c>
      <c r="AF131" s="34">
        <f t="shared" si="23"/>
        <v>0</v>
      </c>
      <c r="AI131" s="34">
        <f t="shared" si="24"/>
        <v>0</v>
      </c>
      <c r="AL131" s="34">
        <f t="shared" si="25"/>
        <v>0</v>
      </c>
      <c r="AO131" s="34">
        <f t="shared" si="26"/>
        <v>0</v>
      </c>
      <c r="AR131" s="34">
        <f t="shared" si="27"/>
        <v>0</v>
      </c>
    </row>
    <row r="132" spans="1:44" ht="20.25">
      <c r="A132" s="32" t="s">
        <v>603</v>
      </c>
      <c r="B132" s="33" t="s">
        <v>604</v>
      </c>
      <c r="D132" s="34">
        <v>44000</v>
      </c>
      <c r="E132" s="34">
        <f t="shared" si="14"/>
        <v>44000</v>
      </c>
      <c r="G132" s="34">
        <v>10000</v>
      </c>
      <c r="H132" s="34">
        <f t="shared" si="15"/>
        <v>10000</v>
      </c>
      <c r="K132" s="34">
        <f t="shared" si="16"/>
        <v>0</v>
      </c>
      <c r="N132" s="34">
        <f t="shared" si="17"/>
        <v>0</v>
      </c>
      <c r="P132" s="34">
        <f>D132</f>
        <v>44000</v>
      </c>
      <c r="Q132" s="34">
        <f t="shared" si="18"/>
        <v>44000</v>
      </c>
      <c r="S132" s="34">
        <f>G132</f>
        <v>10000</v>
      </c>
      <c r="T132" s="34">
        <f t="shared" si="19"/>
        <v>10000</v>
      </c>
      <c r="W132" s="34">
        <f t="shared" si="20"/>
        <v>0</v>
      </c>
      <c r="Z132" s="34">
        <f t="shared" si="21"/>
        <v>0</v>
      </c>
      <c r="AC132" s="34">
        <f t="shared" si="22"/>
        <v>0</v>
      </c>
      <c r="AF132" s="34">
        <f t="shared" si="23"/>
        <v>0</v>
      </c>
      <c r="AI132" s="34">
        <f t="shared" si="24"/>
        <v>0</v>
      </c>
      <c r="AL132" s="34">
        <f t="shared" si="25"/>
        <v>0</v>
      </c>
      <c r="AO132" s="34">
        <f t="shared" si="26"/>
        <v>0</v>
      </c>
      <c r="AR132" s="34">
        <f t="shared" si="27"/>
        <v>0</v>
      </c>
    </row>
    <row r="133" spans="2:44" ht="60.75">
      <c r="B133" s="33" t="s">
        <v>605</v>
      </c>
      <c r="E133" s="34">
        <f t="shared" si="14"/>
        <v>0</v>
      </c>
      <c r="H133" s="34">
        <f t="shared" si="15"/>
        <v>0</v>
      </c>
      <c r="K133" s="34">
        <f t="shared" si="16"/>
        <v>0</v>
      </c>
      <c r="N133" s="34">
        <f t="shared" si="17"/>
        <v>0</v>
      </c>
      <c r="Q133" s="34">
        <f t="shared" si="18"/>
        <v>0</v>
      </c>
      <c r="T133" s="34">
        <f t="shared" si="19"/>
        <v>0</v>
      </c>
      <c r="W133" s="34">
        <f t="shared" si="20"/>
        <v>0</v>
      </c>
      <c r="Z133" s="34">
        <f t="shared" si="21"/>
        <v>0</v>
      </c>
      <c r="AC133" s="34">
        <f t="shared" si="22"/>
        <v>0</v>
      </c>
      <c r="AF133" s="34">
        <f t="shared" si="23"/>
        <v>0</v>
      </c>
      <c r="AI133" s="34">
        <f t="shared" si="24"/>
        <v>0</v>
      </c>
      <c r="AL133" s="34">
        <f t="shared" si="25"/>
        <v>0</v>
      </c>
      <c r="AO133" s="34">
        <f t="shared" si="26"/>
        <v>0</v>
      </c>
      <c r="AR133" s="34">
        <f t="shared" si="27"/>
        <v>0</v>
      </c>
    </row>
    <row r="134" spans="2:44" ht="20.25">
      <c r="B134" s="33" t="s">
        <v>606</v>
      </c>
      <c r="E134" s="34">
        <f t="shared" si="14"/>
        <v>0</v>
      </c>
      <c r="H134" s="34">
        <f t="shared" si="15"/>
        <v>0</v>
      </c>
      <c r="K134" s="34">
        <f t="shared" si="16"/>
        <v>0</v>
      </c>
      <c r="N134" s="34">
        <f t="shared" si="17"/>
        <v>0</v>
      </c>
      <c r="Q134" s="34">
        <f t="shared" si="18"/>
        <v>0</v>
      </c>
      <c r="T134" s="34">
        <f t="shared" si="19"/>
        <v>0</v>
      </c>
      <c r="W134" s="34">
        <f t="shared" si="20"/>
        <v>0</v>
      </c>
      <c r="Z134" s="34">
        <f t="shared" si="21"/>
        <v>0</v>
      </c>
      <c r="AC134" s="34">
        <f t="shared" si="22"/>
        <v>0</v>
      </c>
      <c r="AF134" s="34">
        <f t="shared" si="23"/>
        <v>0</v>
      </c>
      <c r="AI134" s="34">
        <f t="shared" si="24"/>
        <v>0</v>
      </c>
      <c r="AL134" s="34">
        <f t="shared" si="25"/>
        <v>0</v>
      </c>
      <c r="AO134" s="34">
        <f t="shared" si="26"/>
        <v>0</v>
      </c>
      <c r="AR134" s="34">
        <f t="shared" si="27"/>
        <v>0</v>
      </c>
    </row>
    <row r="135" spans="2:44" ht="20.25">
      <c r="B135" s="33" t="s">
        <v>607</v>
      </c>
      <c r="E135" s="34">
        <f aca="true" t="shared" si="30" ref="E135:E198">SUM(C135:D135)</f>
        <v>0</v>
      </c>
      <c r="H135" s="34">
        <f aca="true" t="shared" si="31" ref="H135:H198">SUM(F135:G135)</f>
        <v>0</v>
      </c>
      <c r="K135" s="34">
        <f aca="true" t="shared" si="32" ref="K135:K198">SUM(I135:J135)</f>
        <v>0</v>
      </c>
      <c r="N135" s="34">
        <f aca="true" t="shared" si="33" ref="N135:N198">SUM(L135:M135)</f>
        <v>0</v>
      </c>
      <c r="Q135" s="34">
        <f aca="true" t="shared" si="34" ref="Q135:Q198">SUM(O135:P135)</f>
        <v>0</v>
      </c>
      <c r="T135" s="34">
        <f aca="true" t="shared" si="35" ref="T135:T198">SUM(R135:S135)</f>
        <v>0</v>
      </c>
      <c r="W135" s="34">
        <f aca="true" t="shared" si="36" ref="W135:W198">SUM(U135:V135)</f>
        <v>0</v>
      </c>
      <c r="Z135" s="34">
        <f aca="true" t="shared" si="37" ref="Z135:Z198">SUM(X135:Y135)</f>
        <v>0</v>
      </c>
      <c r="AC135" s="34">
        <f aca="true" t="shared" si="38" ref="AC135:AC198">SUM(AA135:AB135)</f>
        <v>0</v>
      </c>
      <c r="AF135" s="34">
        <f aca="true" t="shared" si="39" ref="AF135:AF198">SUM(AD135:AE135)</f>
        <v>0</v>
      </c>
      <c r="AI135" s="34">
        <f aca="true" t="shared" si="40" ref="AI135:AI198">SUM(AG135:AH135)</f>
        <v>0</v>
      </c>
      <c r="AL135" s="34">
        <f aca="true" t="shared" si="41" ref="AL135:AL198">SUM(AJ135:AK135)</f>
        <v>0</v>
      </c>
      <c r="AO135" s="34">
        <f aca="true" t="shared" si="42" ref="AO135:AO198">SUM(AM135:AN135)</f>
        <v>0</v>
      </c>
      <c r="AR135" s="34">
        <f aca="true" t="shared" si="43" ref="AR135:AR198">SUM(AP135:AQ135)</f>
        <v>0</v>
      </c>
    </row>
    <row r="136" spans="2:44" ht="20.25">
      <c r="B136" s="33" t="s">
        <v>608</v>
      </c>
      <c r="E136" s="34">
        <f t="shared" si="30"/>
        <v>0</v>
      </c>
      <c r="H136" s="34">
        <f t="shared" si="31"/>
        <v>0</v>
      </c>
      <c r="K136" s="34">
        <f t="shared" si="32"/>
        <v>0</v>
      </c>
      <c r="N136" s="34">
        <f t="shared" si="33"/>
        <v>0</v>
      </c>
      <c r="Q136" s="34">
        <f t="shared" si="34"/>
        <v>0</v>
      </c>
      <c r="T136" s="34">
        <f t="shared" si="35"/>
        <v>0</v>
      </c>
      <c r="W136" s="34">
        <f t="shared" si="36"/>
        <v>0</v>
      </c>
      <c r="Z136" s="34">
        <f t="shared" si="37"/>
        <v>0</v>
      </c>
      <c r="AC136" s="34">
        <f t="shared" si="38"/>
        <v>0</v>
      </c>
      <c r="AF136" s="34">
        <f t="shared" si="39"/>
        <v>0</v>
      </c>
      <c r="AI136" s="34">
        <f t="shared" si="40"/>
        <v>0</v>
      </c>
      <c r="AL136" s="34">
        <f t="shared" si="41"/>
        <v>0</v>
      </c>
      <c r="AO136" s="34">
        <f t="shared" si="42"/>
        <v>0</v>
      </c>
      <c r="AR136" s="34">
        <f t="shared" si="43"/>
        <v>0</v>
      </c>
    </row>
    <row r="137" spans="1:44" ht="60.75">
      <c r="A137" s="32" t="s">
        <v>609</v>
      </c>
      <c r="B137" s="33" t="s">
        <v>610</v>
      </c>
      <c r="D137" s="34">
        <v>15000</v>
      </c>
      <c r="E137" s="34">
        <f t="shared" si="30"/>
        <v>15000</v>
      </c>
      <c r="G137" s="34">
        <v>13600</v>
      </c>
      <c r="H137" s="34">
        <f t="shared" si="31"/>
        <v>13600</v>
      </c>
      <c r="K137" s="34">
        <f t="shared" si="32"/>
        <v>0</v>
      </c>
      <c r="N137" s="34">
        <f t="shared" si="33"/>
        <v>0</v>
      </c>
      <c r="P137" s="34">
        <f>D137</f>
        <v>15000</v>
      </c>
      <c r="Q137" s="34">
        <f t="shared" si="34"/>
        <v>15000</v>
      </c>
      <c r="S137" s="34">
        <f>G137</f>
        <v>13600</v>
      </c>
      <c r="T137" s="34">
        <f t="shared" si="35"/>
        <v>13600</v>
      </c>
      <c r="W137" s="34">
        <f t="shared" si="36"/>
        <v>0</v>
      </c>
      <c r="Z137" s="34">
        <f t="shared" si="37"/>
        <v>0</v>
      </c>
      <c r="AC137" s="34">
        <f t="shared" si="38"/>
        <v>0</v>
      </c>
      <c r="AF137" s="34">
        <f t="shared" si="39"/>
        <v>0</v>
      </c>
      <c r="AI137" s="34">
        <f t="shared" si="40"/>
        <v>0</v>
      </c>
      <c r="AL137" s="34">
        <f t="shared" si="41"/>
        <v>0</v>
      </c>
      <c r="AO137" s="34">
        <f t="shared" si="42"/>
        <v>0</v>
      </c>
      <c r="AR137" s="34">
        <f t="shared" si="43"/>
        <v>0</v>
      </c>
    </row>
    <row r="138" spans="2:44" ht="20.25">
      <c r="B138" s="33" t="s">
        <v>611</v>
      </c>
      <c r="E138" s="34">
        <f t="shared" si="30"/>
        <v>0</v>
      </c>
      <c r="H138" s="34">
        <f t="shared" si="31"/>
        <v>0</v>
      </c>
      <c r="K138" s="34">
        <f t="shared" si="32"/>
        <v>0</v>
      </c>
      <c r="N138" s="34">
        <f t="shared" si="33"/>
        <v>0</v>
      </c>
      <c r="Q138" s="34">
        <f t="shared" si="34"/>
        <v>0</v>
      </c>
      <c r="T138" s="34">
        <f t="shared" si="35"/>
        <v>0</v>
      </c>
      <c r="W138" s="34">
        <f t="shared" si="36"/>
        <v>0</v>
      </c>
      <c r="Z138" s="34">
        <f t="shared" si="37"/>
        <v>0</v>
      </c>
      <c r="AC138" s="34">
        <f t="shared" si="38"/>
        <v>0</v>
      </c>
      <c r="AF138" s="34">
        <f t="shared" si="39"/>
        <v>0</v>
      </c>
      <c r="AI138" s="34">
        <f t="shared" si="40"/>
        <v>0</v>
      </c>
      <c r="AL138" s="34">
        <f t="shared" si="41"/>
        <v>0</v>
      </c>
      <c r="AO138" s="34">
        <f t="shared" si="42"/>
        <v>0</v>
      </c>
      <c r="AR138" s="34">
        <f t="shared" si="43"/>
        <v>0</v>
      </c>
    </row>
    <row r="139" spans="1:44" ht="60.75">
      <c r="A139" s="32" t="s">
        <v>612</v>
      </c>
      <c r="B139" s="33" t="s">
        <v>613</v>
      </c>
      <c r="D139" s="34">
        <v>24200</v>
      </c>
      <c r="E139" s="34">
        <f t="shared" si="30"/>
        <v>24200</v>
      </c>
      <c r="F139" s="34">
        <v>0</v>
      </c>
      <c r="H139" s="34">
        <f t="shared" si="31"/>
        <v>0</v>
      </c>
      <c r="K139" s="34">
        <f t="shared" si="32"/>
        <v>0</v>
      </c>
      <c r="N139" s="34">
        <f t="shared" si="33"/>
        <v>0</v>
      </c>
      <c r="P139" s="34">
        <f>D139</f>
        <v>24200</v>
      </c>
      <c r="Q139" s="34">
        <f t="shared" si="34"/>
        <v>24200</v>
      </c>
      <c r="T139" s="34">
        <f t="shared" si="35"/>
        <v>0</v>
      </c>
      <c r="W139" s="34">
        <f t="shared" si="36"/>
        <v>0</v>
      </c>
      <c r="Z139" s="34">
        <f t="shared" si="37"/>
        <v>0</v>
      </c>
      <c r="AC139" s="34">
        <f t="shared" si="38"/>
        <v>0</v>
      </c>
      <c r="AF139" s="34">
        <f t="shared" si="39"/>
        <v>0</v>
      </c>
      <c r="AI139" s="34">
        <f t="shared" si="40"/>
        <v>0</v>
      </c>
      <c r="AL139" s="34">
        <f t="shared" si="41"/>
        <v>0</v>
      </c>
      <c r="AO139" s="34">
        <f t="shared" si="42"/>
        <v>0</v>
      </c>
      <c r="AR139" s="34">
        <f t="shared" si="43"/>
        <v>0</v>
      </c>
    </row>
    <row r="140" spans="1:44" ht="121.5">
      <c r="A140" s="32" t="s">
        <v>614</v>
      </c>
      <c r="B140" s="33" t="s">
        <v>615</v>
      </c>
      <c r="D140" s="34">
        <v>2000</v>
      </c>
      <c r="E140" s="34">
        <f t="shared" si="30"/>
        <v>2000</v>
      </c>
      <c r="H140" s="34">
        <f t="shared" si="31"/>
        <v>0</v>
      </c>
      <c r="K140" s="34">
        <f t="shared" si="32"/>
        <v>0</v>
      </c>
      <c r="N140" s="34">
        <f t="shared" si="33"/>
        <v>0</v>
      </c>
      <c r="P140" s="34">
        <v>0</v>
      </c>
      <c r="Q140" s="34">
        <f t="shared" si="34"/>
        <v>0</v>
      </c>
      <c r="T140" s="34">
        <f t="shared" si="35"/>
        <v>0</v>
      </c>
      <c r="W140" s="34">
        <f t="shared" si="36"/>
        <v>0</v>
      </c>
      <c r="Z140" s="34">
        <f t="shared" si="37"/>
        <v>0</v>
      </c>
      <c r="AB140" s="34">
        <f>D140</f>
        <v>2000</v>
      </c>
      <c r="AC140" s="34">
        <f t="shared" si="38"/>
        <v>2000</v>
      </c>
      <c r="AF140" s="34">
        <f t="shared" si="39"/>
        <v>0</v>
      </c>
      <c r="AI140" s="34">
        <f t="shared" si="40"/>
        <v>0</v>
      </c>
      <c r="AL140" s="34">
        <f t="shared" si="41"/>
        <v>0</v>
      </c>
      <c r="AO140" s="34">
        <f t="shared" si="42"/>
        <v>0</v>
      </c>
      <c r="AR140" s="34">
        <f t="shared" si="43"/>
        <v>0</v>
      </c>
    </row>
    <row r="141" spans="1:44" ht="101.25">
      <c r="A141" s="32" t="s">
        <v>616</v>
      </c>
      <c r="B141" s="33" t="s">
        <v>617</v>
      </c>
      <c r="C141" s="34">
        <v>2000</v>
      </c>
      <c r="E141" s="34">
        <f t="shared" si="30"/>
        <v>2000</v>
      </c>
      <c r="H141" s="34">
        <f t="shared" si="31"/>
        <v>0</v>
      </c>
      <c r="K141" s="34">
        <f t="shared" si="32"/>
        <v>0</v>
      </c>
      <c r="N141" s="34">
        <f t="shared" si="33"/>
        <v>0</v>
      </c>
      <c r="O141" s="34">
        <f>C141</f>
        <v>2000</v>
      </c>
      <c r="Q141" s="34">
        <f t="shared" si="34"/>
        <v>2000</v>
      </c>
      <c r="T141" s="34">
        <f t="shared" si="35"/>
        <v>0</v>
      </c>
      <c r="W141" s="34">
        <f t="shared" si="36"/>
        <v>0</v>
      </c>
      <c r="Z141" s="34">
        <f t="shared" si="37"/>
        <v>0</v>
      </c>
      <c r="AC141" s="34">
        <f t="shared" si="38"/>
        <v>0</v>
      </c>
      <c r="AF141" s="34">
        <f t="shared" si="39"/>
        <v>0</v>
      </c>
      <c r="AG141" s="34">
        <f>C141</f>
        <v>2000</v>
      </c>
      <c r="AI141" s="34">
        <f t="shared" si="40"/>
        <v>2000</v>
      </c>
      <c r="AL141" s="34">
        <f t="shared" si="41"/>
        <v>0</v>
      </c>
      <c r="AO141" s="34">
        <f t="shared" si="42"/>
        <v>0</v>
      </c>
      <c r="AR141" s="34">
        <f t="shared" si="43"/>
        <v>0</v>
      </c>
    </row>
    <row r="142" spans="2:44" ht="20.25">
      <c r="B142" s="33" t="s">
        <v>618</v>
      </c>
      <c r="E142" s="34">
        <f t="shared" si="30"/>
        <v>0</v>
      </c>
      <c r="H142" s="34">
        <f t="shared" si="31"/>
        <v>0</v>
      </c>
      <c r="K142" s="34">
        <f t="shared" si="32"/>
        <v>0</v>
      </c>
      <c r="N142" s="34">
        <f t="shared" si="33"/>
        <v>0</v>
      </c>
      <c r="Q142" s="34">
        <f t="shared" si="34"/>
        <v>0</v>
      </c>
      <c r="T142" s="34">
        <f t="shared" si="35"/>
        <v>0</v>
      </c>
      <c r="W142" s="34">
        <f t="shared" si="36"/>
        <v>0</v>
      </c>
      <c r="Z142" s="34">
        <f t="shared" si="37"/>
        <v>0</v>
      </c>
      <c r="AC142" s="34">
        <f t="shared" si="38"/>
        <v>0</v>
      </c>
      <c r="AF142" s="34">
        <f t="shared" si="39"/>
        <v>0</v>
      </c>
      <c r="AI142" s="34">
        <f t="shared" si="40"/>
        <v>0</v>
      </c>
      <c r="AL142" s="34">
        <f t="shared" si="41"/>
        <v>0</v>
      </c>
      <c r="AO142" s="34">
        <f t="shared" si="42"/>
        <v>0</v>
      </c>
      <c r="AR142" s="34">
        <f t="shared" si="43"/>
        <v>0</v>
      </c>
    </row>
    <row r="143" spans="1:44" ht="60.75">
      <c r="A143" s="32" t="s">
        <v>619</v>
      </c>
      <c r="B143" s="33" t="s">
        <v>620</v>
      </c>
      <c r="E143" s="34">
        <f t="shared" si="30"/>
        <v>0</v>
      </c>
      <c r="H143" s="34">
        <f t="shared" si="31"/>
        <v>0</v>
      </c>
      <c r="K143" s="34">
        <f t="shared" si="32"/>
        <v>0</v>
      </c>
      <c r="N143" s="34">
        <f t="shared" si="33"/>
        <v>0</v>
      </c>
      <c r="Q143" s="34">
        <f t="shared" si="34"/>
        <v>0</v>
      </c>
      <c r="T143" s="34">
        <f t="shared" si="35"/>
        <v>0</v>
      </c>
      <c r="W143" s="34">
        <f t="shared" si="36"/>
        <v>0</v>
      </c>
      <c r="Z143" s="34">
        <f t="shared" si="37"/>
        <v>0</v>
      </c>
      <c r="AC143" s="34">
        <f t="shared" si="38"/>
        <v>0</v>
      </c>
      <c r="AF143" s="34">
        <f t="shared" si="39"/>
        <v>0</v>
      </c>
      <c r="AI143" s="34">
        <f t="shared" si="40"/>
        <v>0</v>
      </c>
      <c r="AL143" s="34">
        <f t="shared" si="41"/>
        <v>0</v>
      </c>
      <c r="AO143" s="34">
        <f t="shared" si="42"/>
        <v>0</v>
      </c>
      <c r="AR143" s="34">
        <f t="shared" si="43"/>
        <v>0</v>
      </c>
    </row>
    <row r="144" spans="2:44" ht="20.25">
      <c r="B144" s="33">
        <v>10000</v>
      </c>
      <c r="C144" s="50">
        <v>0</v>
      </c>
      <c r="E144" s="34">
        <f t="shared" si="30"/>
        <v>0</v>
      </c>
      <c r="H144" s="34">
        <f t="shared" si="31"/>
        <v>0</v>
      </c>
      <c r="I144" s="34">
        <f>C144</f>
        <v>0</v>
      </c>
      <c r="K144" s="34">
        <f t="shared" si="32"/>
        <v>0</v>
      </c>
      <c r="N144" s="34">
        <f t="shared" si="33"/>
        <v>0</v>
      </c>
      <c r="Q144" s="34">
        <f t="shared" si="34"/>
        <v>0</v>
      </c>
      <c r="T144" s="34">
        <f t="shared" si="35"/>
        <v>0</v>
      </c>
      <c r="W144" s="34">
        <f t="shared" si="36"/>
        <v>0</v>
      </c>
      <c r="Z144" s="34">
        <f t="shared" si="37"/>
        <v>0</v>
      </c>
      <c r="AC144" s="34">
        <f t="shared" si="38"/>
        <v>0</v>
      </c>
      <c r="AF144" s="34">
        <f t="shared" si="39"/>
        <v>0</v>
      </c>
      <c r="AI144" s="34">
        <f t="shared" si="40"/>
        <v>0</v>
      </c>
      <c r="AL144" s="34">
        <f t="shared" si="41"/>
        <v>0</v>
      </c>
      <c r="AO144" s="34">
        <f t="shared" si="42"/>
        <v>0</v>
      </c>
      <c r="AR144" s="34">
        <f t="shared" si="43"/>
        <v>0</v>
      </c>
    </row>
    <row r="145" spans="2:44" ht="20.25">
      <c r="B145" s="33">
        <v>10000</v>
      </c>
      <c r="C145" s="50">
        <v>0</v>
      </c>
      <c r="E145" s="34">
        <f t="shared" si="30"/>
        <v>0</v>
      </c>
      <c r="H145" s="34">
        <f t="shared" si="31"/>
        <v>0</v>
      </c>
      <c r="I145" s="34">
        <f>C145</f>
        <v>0</v>
      </c>
      <c r="K145" s="34">
        <f t="shared" si="32"/>
        <v>0</v>
      </c>
      <c r="N145" s="34">
        <f t="shared" si="33"/>
        <v>0</v>
      </c>
      <c r="Q145" s="34">
        <f t="shared" si="34"/>
        <v>0</v>
      </c>
      <c r="T145" s="34">
        <f t="shared" si="35"/>
        <v>0</v>
      </c>
      <c r="W145" s="34">
        <f t="shared" si="36"/>
        <v>0</v>
      </c>
      <c r="Z145" s="34">
        <f t="shared" si="37"/>
        <v>0</v>
      </c>
      <c r="AC145" s="34">
        <f t="shared" si="38"/>
        <v>0</v>
      </c>
      <c r="AF145" s="34">
        <f t="shared" si="39"/>
        <v>0</v>
      </c>
      <c r="AI145" s="34">
        <f t="shared" si="40"/>
        <v>0</v>
      </c>
      <c r="AL145" s="34">
        <f t="shared" si="41"/>
        <v>0</v>
      </c>
      <c r="AO145" s="34">
        <f t="shared" si="42"/>
        <v>0</v>
      </c>
      <c r="AR145" s="34">
        <f t="shared" si="43"/>
        <v>0</v>
      </c>
    </row>
    <row r="146" spans="2:44" ht="20.25">
      <c r="B146" s="33">
        <v>272950</v>
      </c>
      <c r="C146" s="50"/>
      <c r="D146" s="50">
        <v>0</v>
      </c>
      <c r="E146" s="34">
        <f t="shared" si="30"/>
        <v>0</v>
      </c>
      <c r="H146" s="34">
        <f t="shared" si="31"/>
        <v>0</v>
      </c>
      <c r="J146" s="34">
        <f>D146</f>
        <v>0</v>
      </c>
      <c r="K146" s="34">
        <f t="shared" si="32"/>
        <v>0</v>
      </c>
      <c r="N146" s="34">
        <f t="shared" si="33"/>
        <v>0</v>
      </c>
      <c r="Q146" s="34">
        <f t="shared" si="34"/>
        <v>0</v>
      </c>
      <c r="T146" s="34">
        <f t="shared" si="35"/>
        <v>0</v>
      </c>
      <c r="W146" s="34">
        <f t="shared" si="36"/>
        <v>0</v>
      </c>
      <c r="Z146" s="34">
        <f t="shared" si="37"/>
        <v>0</v>
      </c>
      <c r="AC146" s="34">
        <f t="shared" si="38"/>
        <v>0</v>
      </c>
      <c r="AF146" s="34">
        <f t="shared" si="39"/>
        <v>0</v>
      </c>
      <c r="AI146" s="34">
        <f t="shared" si="40"/>
        <v>0</v>
      </c>
      <c r="AL146" s="34">
        <f t="shared" si="41"/>
        <v>0</v>
      </c>
      <c r="AO146" s="34">
        <f t="shared" si="42"/>
        <v>0</v>
      </c>
      <c r="AR146" s="34">
        <f t="shared" si="43"/>
        <v>0</v>
      </c>
    </row>
    <row r="147" spans="2:44" ht="20.25">
      <c r="B147" s="33" t="s">
        <v>473</v>
      </c>
      <c r="E147" s="34">
        <f t="shared" si="30"/>
        <v>0</v>
      </c>
      <c r="H147" s="34">
        <f t="shared" si="31"/>
        <v>0</v>
      </c>
      <c r="K147" s="34">
        <f t="shared" si="32"/>
        <v>0</v>
      </c>
      <c r="N147" s="34">
        <f t="shared" si="33"/>
        <v>0</v>
      </c>
      <c r="Q147" s="34">
        <f t="shared" si="34"/>
        <v>0</v>
      </c>
      <c r="T147" s="34">
        <f t="shared" si="35"/>
        <v>0</v>
      </c>
      <c r="W147" s="34">
        <f t="shared" si="36"/>
        <v>0</v>
      </c>
      <c r="Z147" s="34">
        <f t="shared" si="37"/>
        <v>0</v>
      </c>
      <c r="AC147" s="34">
        <f t="shared" si="38"/>
        <v>0</v>
      </c>
      <c r="AF147" s="34">
        <f t="shared" si="39"/>
        <v>0</v>
      </c>
      <c r="AI147" s="34">
        <f t="shared" si="40"/>
        <v>0</v>
      </c>
      <c r="AL147" s="34">
        <f t="shared" si="41"/>
        <v>0</v>
      </c>
      <c r="AO147" s="34">
        <f t="shared" si="42"/>
        <v>0</v>
      </c>
      <c r="AR147" s="34">
        <f t="shared" si="43"/>
        <v>0</v>
      </c>
    </row>
    <row r="148" spans="2:44" ht="40.5">
      <c r="B148" s="33" t="s">
        <v>621</v>
      </c>
      <c r="E148" s="34">
        <f t="shared" si="30"/>
        <v>0</v>
      </c>
      <c r="H148" s="34">
        <f t="shared" si="31"/>
        <v>0</v>
      </c>
      <c r="K148" s="34">
        <f t="shared" si="32"/>
        <v>0</v>
      </c>
      <c r="N148" s="34">
        <f t="shared" si="33"/>
        <v>0</v>
      </c>
      <c r="Q148" s="34">
        <f t="shared" si="34"/>
        <v>0</v>
      </c>
      <c r="T148" s="34">
        <f t="shared" si="35"/>
        <v>0</v>
      </c>
      <c r="W148" s="34">
        <f t="shared" si="36"/>
        <v>0</v>
      </c>
      <c r="Z148" s="34">
        <f t="shared" si="37"/>
        <v>0</v>
      </c>
      <c r="AC148" s="34">
        <f t="shared" si="38"/>
        <v>0</v>
      </c>
      <c r="AF148" s="34">
        <f t="shared" si="39"/>
        <v>0</v>
      </c>
      <c r="AI148" s="34">
        <f t="shared" si="40"/>
        <v>0</v>
      </c>
      <c r="AL148" s="34">
        <f t="shared" si="41"/>
        <v>0</v>
      </c>
      <c r="AO148" s="34">
        <f t="shared" si="42"/>
        <v>0</v>
      </c>
      <c r="AR148" s="34">
        <f t="shared" si="43"/>
        <v>0</v>
      </c>
    </row>
    <row r="149" spans="2:44" ht="60.75">
      <c r="B149" s="33" t="s">
        <v>622</v>
      </c>
      <c r="C149" s="34">
        <v>10000</v>
      </c>
      <c r="E149" s="34">
        <f t="shared" si="30"/>
        <v>10000</v>
      </c>
      <c r="F149" s="34">
        <v>16980</v>
      </c>
      <c r="H149" s="34">
        <f t="shared" si="31"/>
        <v>16980</v>
      </c>
      <c r="I149" s="34">
        <f>C149</f>
        <v>10000</v>
      </c>
      <c r="K149" s="34">
        <f t="shared" si="32"/>
        <v>10000</v>
      </c>
      <c r="L149" s="34">
        <f>F149</f>
        <v>16980</v>
      </c>
      <c r="N149" s="34">
        <f t="shared" si="33"/>
        <v>16980</v>
      </c>
      <c r="Q149" s="34">
        <f t="shared" si="34"/>
        <v>0</v>
      </c>
      <c r="T149" s="34">
        <f t="shared" si="35"/>
        <v>0</v>
      </c>
      <c r="W149" s="34">
        <f t="shared" si="36"/>
        <v>0</v>
      </c>
      <c r="Z149" s="34">
        <f t="shared" si="37"/>
        <v>0</v>
      </c>
      <c r="AC149" s="34">
        <f t="shared" si="38"/>
        <v>0</v>
      </c>
      <c r="AF149" s="34">
        <f t="shared" si="39"/>
        <v>0</v>
      </c>
      <c r="AI149" s="34">
        <f t="shared" si="40"/>
        <v>0</v>
      </c>
      <c r="AL149" s="34">
        <f t="shared" si="41"/>
        <v>0</v>
      </c>
      <c r="AO149" s="34">
        <f t="shared" si="42"/>
        <v>0</v>
      </c>
      <c r="AR149" s="34">
        <f t="shared" si="43"/>
        <v>0</v>
      </c>
    </row>
    <row r="150" spans="2:44" ht="20.25">
      <c r="B150" s="33" t="s">
        <v>473</v>
      </c>
      <c r="D150" s="34">
        <v>332950</v>
      </c>
      <c r="E150" s="34">
        <f t="shared" si="30"/>
        <v>332950</v>
      </c>
      <c r="G150" s="34">
        <v>228400</v>
      </c>
      <c r="H150" s="34">
        <f t="shared" si="31"/>
        <v>228400</v>
      </c>
      <c r="J150" s="34">
        <f>D150</f>
        <v>332950</v>
      </c>
      <c r="K150" s="34">
        <f t="shared" si="32"/>
        <v>332950</v>
      </c>
      <c r="M150" s="34">
        <f>G150</f>
        <v>228400</v>
      </c>
      <c r="N150" s="34">
        <f t="shared" si="33"/>
        <v>228400</v>
      </c>
      <c r="Q150" s="34">
        <f t="shared" si="34"/>
        <v>0</v>
      </c>
      <c r="T150" s="34">
        <f t="shared" si="35"/>
        <v>0</v>
      </c>
      <c r="W150" s="34">
        <f t="shared" si="36"/>
        <v>0</v>
      </c>
      <c r="Z150" s="34">
        <f t="shared" si="37"/>
        <v>0</v>
      </c>
      <c r="AC150" s="34">
        <f t="shared" si="38"/>
        <v>0</v>
      </c>
      <c r="AF150" s="34">
        <f t="shared" si="39"/>
        <v>0</v>
      </c>
      <c r="AI150" s="34">
        <f t="shared" si="40"/>
        <v>0</v>
      </c>
      <c r="AL150" s="34">
        <f t="shared" si="41"/>
        <v>0</v>
      </c>
      <c r="AO150" s="34">
        <f t="shared" si="42"/>
        <v>0</v>
      </c>
      <c r="AR150" s="34">
        <f t="shared" si="43"/>
        <v>0</v>
      </c>
    </row>
    <row r="151" spans="2:44" ht="40.5">
      <c r="B151" s="33" t="s">
        <v>621</v>
      </c>
      <c r="E151" s="34">
        <f t="shared" si="30"/>
        <v>0</v>
      </c>
      <c r="H151" s="34">
        <f t="shared" si="31"/>
        <v>0</v>
      </c>
      <c r="K151" s="34">
        <f t="shared" si="32"/>
        <v>0</v>
      </c>
      <c r="N151" s="34">
        <f t="shared" si="33"/>
        <v>0</v>
      </c>
      <c r="Q151" s="34">
        <f t="shared" si="34"/>
        <v>0</v>
      </c>
      <c r="T151" s="34">
        <f t="shared" si="35"/>
        <v>0</v>
      </c>
      <c r="W151" s="34">
        <f t="shared" si="36"/>
        <v>0</v>
      </c>
      <c r="Z151" s="34">
        <f t="shared" si="37"/>
        <v>0</v>
      </c>
      <c r="AC151" s="34">
        <f t="shared" si="38"/>
        <v>0</v>
      </c>
      <c r="AF151" s="34">
        <f t="shared" si="39"/>
        <v>0</v>
      </c>
      <c r="AI151" s="34">
        <f t="shared" si="40"/>
        <v>0</v>
      </c>
      <c r="AL151" s="34">
        <f t="shared" si="41"/>
        <v>0</v>
      </c>
      <c r="AO151" s="34">
        <f t="shared" si="42"/>
        <v>0</v>
      </c>
      <c r="AR151" s="34">
        <f t="shared" si="43"/>
        <v>0</v>
      </c>
    </row>
    <row r="152" spans="2:44" ht="20.25">
      <c r="B152" s="33" t="s">
        <v>623</v>
      </c>
      <c r="E152" s="34">
        <f t="shared" si="30"/>
        <v>0</v>
      </c>
      <c r="H152" s="34">
        <f t="shared" si="31"/>
        <v>0</v>
      </c>
      <c r="K152" s="34">
        <f t="shared" si="32"/>
        <v>0</v>
      </c>
      <c r="N152" s="34">
        <f t="shared" si="33"/>
        <v>0</v>
      </c>
      <c r="Q152" s="34">
        <f t="shared" si="34"/>
        <v>0</v>
      </c>
      <c r="T152" s="34">
        <f t="shared" si="35"/>
        <v>0</v>
      </c>
      <c r="W152" s="34">
        <f t="shared" si="36"/>
        <v>0</v>
      </c>
      <c r="Z152" s="34">
        <f t="shared" si="37"/>
        <v>0</v>
      </c>
      <c r="AC152" s="34">
        <f t="shared" si="38"/>
        <v>0</v>
      </c>
      <c r="AF152" s="34">
        <f t="shared" si="39"/>
        <v>0</v>
      </c>
      <c r="AI152" s="34">
        <f t="shared" si="40"/>
        <v>0</v>
      </c>
      <c r="AL152" s="34">
        <f t="shared" si="41"/>
        <v>0</v>
      </c>
      <c r="AO152" s="34">
        <f t="shared" si="42"/>
        <v>0</v>
      </c>
      <c r="AR152" s="34">
        <f t="shared" si="43"/>
        <v>0</v>
      </c>
    </row>
    <row r="153" spans="2:44" ht="40.5">
      <c r="B153" s="33" t="s">
        <v>624</v>
      </c>
      <c r="E153" s="34">
        <f t="shared" si="30"/>
        <v>0</v>
      </c>
      <c r="H153" s="34">
        <f t="shared" si="31"/>
        <v>0</v>
      </c>
      <c r="K153" s="34">
        <f t="shared" si="32"/>
        <v>0</v>
      </c>
      <c r="N153" s="34">
        <f t="shared" si="33"/>
        <v>0</v>
      </c>
      <c r="Q153" s="34">
        <f t="shared" si="34"/>
        <v>0</v>
      </c>
      <c r="T153" s="34">
        <f t="shared" si="35"/>
        <v>0</v>
      </c>
      <c r="W153" s="34">
        <f t="shared" si="36"/>
        <v>0</v>
      </c>
      <c r="Z153" s="34">
        <f t="shared" si="37"/>
        <v>0</v>
      </c>
      <c r="AC153" s="34">
        <f t="shared" si="38"/>
        <v>0</v>
      </c>
      <c r="AF153" s="34">
        <f t="shared" si="39"/>
        <v>0</v>
      </c>
      <c r="AI153" s="34">
        <f t="shared" si="40"/>
        <v>0</v>
      </c>
      <c r="AL153" s="34">
        <f t="shared" si="41"/>
        <v>0</v>
      </c>
      <c r="AO153" s="34">
        <f t="shared" si="42"/>
        <v>0</v>
      </c>
      <c r="AR153" s="34">
        <f t="shared" si="43"/>
        <v>0</v>
      </c>
    </row>
    <row r="154" spans="2:44" ht="60.75">
      <c r="B154" s="33" t="s">
        <v>620</v>
      </c>
      <c r="E154" s="34">
        <f t="shared" si="30"/>
        <v>0</v>
      </c>
      <c r="H154" s="34">
        <f t="shared" si="31"/>
        <v>0</v>
      </c>
      <c r="K154" s="34">
        <f t="shared" si="32"/>
        <v>0</v>
      </c>
      <c r="N154" s="34">
        <f t="shared" si="33"/>
        <v>0</v>
      </c>
      <c r="Q154" s="34">
        <f t="shared" si="34"/>
        <v>0</v>
      </c>
      <c r="T154" s="34">
        <f t="shared" si="35"/>
        <v>0</v>
      </c>
      <c r="W154" s="34">
        <f t="shared" si="36"/>
        <v>0</v>
      </c>
      <c r="Z154" s="34">
        <f t="shared" si="37"/>
        <v>0</v>
      </c>
      <c r="AC154" s="34">
        <f t="shared" si="38"/>
        <v>0</v>
      </c>
      <c r="AF154" s="34">
        <f t="shared" si="39"/>
        <v>0</v>
      </c>
      <c r="AI154" s="34">
        <f t="shared" si="40"/>
        <v>0</v>
      </c>
      <c r="AL154" s="34">
        <f t="shared" si="41"/>
        <v>0</v>
      </c>
      <c r="AO154" s="34">
        <f t="shared" si="42"/>
        <v>0</v>
      </c>
      <c r="AR154" s="34">
        <f t="shared" si="43"/>
        <v>0</v>
      </c>
    </row>
    <row r="155" spans="2:44" ht="20.25">
      <c r="B155" s="33" t="s">
        <v>477</v>
      </c>
      <c r="E155" s="34">
        <f t="shared" si="30"/>
        <v>0</v>
      </c>
      <c r="H155" s="34">
        <f t="shared" si="31"/>
        <v>0</v>
      </c>
      <c r="K155" s="34">
        <f t="shared" si="32"/>
        <v>0</v>
      </c>
      <c r="N155" s="34">
        <f t="shared" si="33"/>
        <v>0</v>
      </c>
      <c r="Q155" s="34">
        <f t="shared" si="34"/>
        <v>0</v>
      </c>
      <c r="T155" s="34">
        <f t="shared" si="35"/>
        <v>0</v>
      </c>
      <c r="W155" s="34">
        <f t="shared" si="36"/>
        <v>0</v>
      </c>
      <c r="Z155" s="34">
        <f t="shared" si="37"/>
        <v>0</v>
      </c>
      <c r="AC155" s="34">
        <f t="shared" si="38"/>
        <v>0</v>
      </c>
      <c r="AF155" s="34">
        <f t="shared" si="39"/>
        <v>0</v>
      </c>
      <c r="AI155" s="34">
        <f t="shared" si="40"/>
        <v>0</v>
      </c>
      <c r="AL155" s="34">
        <f t="shared" si="41"/>
        <v>0</v>
      </c>
      <c r="AO155" s="34">
        <f t="shared" si="42"/>
        <v>0</v>
      </c>
      <c r="AR155" s="34">
        <f t="shared" si="43"/>
        <v>0</v>
      </c>
    </row>
    <row r="156" spans="1:44" ht="40.5">
      <c r="A156" s="51"/>
      <c r="B156" s="33" t="s">
        <v>625</v>
      </c>
      <c r="D156" s="34">
        <v>60000</v>
      </c>
      <c r="E156" s="34">
        <f t="shared" si="30"/>
        <v>60000</v>
      </c>
      <c r="H156" s="34">
        <f t="shared" si="31"/>
        <v>0</v>
      </c>
      <c r="K156" s="34">
        <f t="shared" si="32"/>
        <v>0</v>
      </c>
      <c r="N156" s="34">
        <f t="shared" si="33"/>
        <v>0</v>
      </c>
      <c r="Q156" s="34">
        <f t="shared" si="34"/>
        <v>0</v>
      </c>
      <c r="T156" s="34">
        <f t="shared" si="35"/>
        <v>0</v>
      </c>
      <c r="W156" s="34">
        <f t="shared" si="36"/>
        <v>0</v>
      </c>
      <c r="Z156" s="34">
        <f t="shared" si="37"/>
        <v>0</v>
      </c>
      <c r="AC156" s="34">
        <f t="shared" si="38"/>
        <v>0</v>
      </c>
      <c r="AF156" s="34">
        <f t="shared" si="39"/>
        <v>0</v>
      </c>
      <c r="AI156" s="34">
        <f t="shared" si="40"/>
        <v>0</v>
      </c>
      <c r="AL156" s="34">
        <f t="shared" si="41"/>
        <v>0</v>
      </c>
      <c r="AO156" s="34">
        <f t="shared" si="42"/>
        <v>0</v>
      </c>
      <c r="AR156" s="34">
        <f t="shared" si="43"/>
        <v>0</v>
      </c>
    </row>
    <row r="157" spans="1:44" ht="20.25">
      <c r="A157" s="51"/>
      <c r="D157" s="34">
        <v>117600</v>
      </c>
      <c r="E157" s="34">
        <f t="shared" si="30"/>
        <v>117600</v>
      </c>
      <c r="G157" s="34">
        <v>94513</v>
      </c>
      <c r="H157" s="34">
        <f t="shared" si="31"/>
        <v>94513</v>
      </c>
      <c r="J157" s="34">
        <f>D157</f>
        <v>117600</v>
      </c>
      <c r="K157" s="34">
        <f t="shared" si="32"/>
        <v>117600</v>
      </c>
      <c r="M157" s="34">
        <f>G157</f>
        <v>94513</v>
      </c>
      <c r="N157" s="34">
        <f t="shared" si="33"/>
        <v>94513</v>
      </c>
      <c r="Q157" s="34">
        <f t="shared" si="34"/>
        <v>0</v>
      </c>
      <c r="T157" s="34">
        <f t="shared" si="35"/>
        <v>0</v>
      </c>
      <c r="W157" s="34">
        <f t="shared" si="36"/>
        <v>0</v>
      </c>
      <c r="Z157" s="34">
        <f t="shared" si="37"/>
        <v>0</v>
      </c>
      <c r="AC157" s="34">
        <f t="shared" si="38"/>
        <v>0</v>
      </c>
      <c r="AF157" s="34">
        <f t="shared" si="39"/>
        <v>0</v>
      </c>
      <c r="AI157" s="34">
        <f t="shared" si="40"/>
        <v>0</v>
      </c>
      <c r="AL157" s="34">
        <f t="shared" si="41"/>
        <v>0</v>
      </c>
      <c r="AO157" s="34">
        <f t="shared" si="42"/>
        <v>0</v>
      </c>
      <c r="AR157" s="34">
        <f t="shared" si="43"/>
        <v>0</v>
      </c>
    </row>
    <row r="158" spans="2:44" ht="60.75">
      <c r="B158" s="33" t="s">
        <v>620</v>
      </c>
      <c r="E158" s="34">
        <f t="shared" si="30"/>
        <v>0</v>
      </c>
      <c r="H158" s="34">
        <f t="shared" si="31"/>
        <v>0</v>
      </c>
      <c r="K158" s="34">
        <f t="shared" si="32"/>
        <v>0</v>
      </c>
      <c r="N158" s="34">
        <f t="shared" si="33"/>
        <v>0</v>
      </c>
      <c r="Q158" s="34">
        <f t="shared" si="34"/>
        <v>0</v>
      </c>
      <c r="T158" s="34">
        <f t="shared" si="35"/>
        <v>0</v>
      </c>
      <c r="W158" s="34">
        <f t="shared" si="36"/>
        <v>0</v>
      </c>
      <c r="Z158" s="34">
        <f t="shared" si="37"/>
        <v>0</v>
      </c>
      <c r="AC158" s="34">
        <f t="shared" si="38"/>
        <v>0</v>
      </c>
      <c r="AF158" s="34">
        <f t="shared" si="39"/>
        <v>0</v>
      </c>
      <c r="AI158" s="34">
        <f t="shared" si="40"/>
        <v>0</v>
      </c>
      <c r="AL158" s="34">
        <f t="shared" si="41"/>
        <v>0</v>
      </c>
      <c r="AO158" s="34">
        <f t="shared" si="42"/>
        <v>0</v>
      </c>
      <c r="AR158" s="34">
        <f t="shared" si="43"/>
        <v>0</v>
      </c>
    </row>
    <row r="159" spans="2:44" ht="20.25">
      <c r="B159" s="33" t="s">
        <v>479</v>
      </c>
      <c r="E159" s="34">
        <f t="shared" si="30"/>
        <v>0</v>
      </c>
      <c r="H159" s="34">
        <f t="shared" si="31"/>
        <v>0</v>
      </c>
      <c r="K159" s="34">
        <f t="shared" si="32"/>
        <v>0</v>
      </c>
      <c r="N159" s="34">
        <f t="shared" si="33"/>
        <v>0</v>
      </c>
      <c r="Q159" s="34">
        <f t="shared" si="34"/>
        <v>0</v>
      </c>
      <c r="T159" s="34">
        <f t="shared" si="35"/>
        <v>0</v>
      </c>
      <c r="W159" s="34">
        <f t="shared" si="36"/>
        <v>0</v>
      </c>
      <c r="Z159" s="34">
        <f t="shared" si="37"/>
        <v>0</v>
      </c>
      <c r="AC159" s="34">
        <f t="shared" si="38"/>
        <v>0</v>
      </c>
      <c r="AF159" s="34">
        <f t="shared" si="39"/>
        <v>0</v>
      </c>
      <c r="AI159" s="34">
        <f t="shared" si="40"/>
        <v>0</v>
      </c>
      <c r="AL159" s="34">
        <f t="shared" si="41"/>
        <v>0</v>
      </c>
      <c r="AO159" s="34">
        <f t="shared" si="42"/>
        <v>0</v>
      </c>
      <c r="AR159" s="34">
        <f t="shared" si="43"/>
        <v>0</v>
      </c>
    </row>
    <row r="160" spans="2:44" ht="60.75">
      <c r="B160" s="33" t="s">
        <v>626</v>
      </c>
      <c r="D160" s="34">
        <v>20000</v>
      </c>
      <c r="E160" s="34">
        <f t="shared" si="30"/>
        <v>20000</v>
      </c>
      <c r="H160" s="34">
        <f t="shared" si="31"/>
        <v>0</v>
      </c>
      <c r="K160" s="34">
        <f t="shared" si="32"/>
        <v>0</v>
      </c>
      <c r="N160" s="34">
        <f t="shared" si="33"/>
        <v>0</v>
      </c>
      <c r="Q160" s="34">
        <f t="shared" si="34"/>
        <v>0</v>
      </c>
      <c r="T160" s="34">
        <f t="shared" si="35"/>
        <v>0</v>
      </c>
      <c r="W160" s="34">
        <f t="shared" si="36"/>
        <v>0</v>
      </c>
      <c r="Z160" s="34">
        <f t="shared" si="37"/>
        <v>0</v>
      </c>
      <c r="AC160" s="34">
        <f t="shared" si="38"/>
        <v>0</v>
      </c>
      <c r="AF160" s="34">
        <f t="shared" si="39"/>
        <v>0</v>
      </c>
      <c r="AI160" s="34">
        <f t="shared" si="40"/>
        <v>0</v>
      </c>
      <c r="AL160" s="34">
        <f t="shared" si="41"/>
        <v>0</v>
      </c>
      <c r="AO160" s="34">
        <f t="shared" si="42"/>
        <v>0</v>
      </c>
      <c r="AR160" s="34">
        <f t="shared" si="43"/>
        <v>0</v>
      </c>
    </row>
    <row r="161" spans="1:44" ht="81">
      <c r="A161" s="32" t="s">
        <v>627</v>
      </c>
      <c r="B161" s="33" t="s">
        <v>628</v>
      </c>
      <c r="E161" s="34">
        <f t="shared" si="30"/>
        <v>0</v>
      </c>
      <c r="H161" s="34">
        <f t="shared" si="31"/>
        <v>0</v>
      </c>
      <c r="K161" s="34">
        <f t="shared" si="32"/>
        <v>0</v>
      </c>
      <c r="N161" s="34">
        <f t="shared" si="33"/>
        <v>0</v>
      </c>
      <c r="Q161" s="34">
        <f t="shared" si="34"/>
        <v>0</v>
      </c>
      <c r="T161" s="34">
        <f t="shared" si="35"/>
        <v>0</v>
      </c>
      <c r="W161" s="34">
        <f t="shared" si="36"/>
        <v>0</v>
      </c>
      <c r="Z161" s="34">
        <f t="shared" si="37"/>
        <v>0</v>
      </c>
      <c r="AC161" s="34">
        <f t="shared" si="38"/>
        <v>0</v>
      </c>
      <c r="AF161" s="34">
        <f t="shared" si="39"/>
        <v>0</v>
      </c>
      <c r="AI161" s="34">
        <f t="shared" si="40"/>
        <v>0</v>
      </c>
      <c r="AL161" s="34">
        <f t="shared" si="41"/>
        <v>0</v>
      </c>
      <c r="AO161" s="34">
        <f t="shared" si="42"/>
        <v>0</v>
      </c>
      <c r="AR161" s="34">
        <f t="shared" si="43"/>
        <v>0</v>
      </c>
    </row>
    <row r="162" spans="2:44" ht="20.25">
      <c r="B162" s="33" t="s">
        <v>473</v>
      </c>
      <c r="E162" s="34">
        <f t="shared" si="30"/>
        <v>0</v>
      </c>
      <c r="H162" s="34">
        <f t="shared" si="31"/>
        <v>0</v>
      </c>
      <c r="K162" s="34">
        <f t="shared" si="32"/>
        <v>0</v>
      </c>
      <c r="N162" s="34">
        <f t="shared" si="33"/>
        <v>0</v>
      </c>
      <c r="Q162" s="34">
        <f t="shared" si="34"/>
        <v>0</v>
      </c>
      <c r="T162" s="34">
        <f t="shared" si="35"/>
        <v>0</v>
      </c>
      <c r="W162" s="34">
        <f t="shared" si="36"/>
        <v>0</v>
      </c>
      <c r="Z162" s="34">
        <f t="shared" si="37"/>
        <v>0</v>
      </c>
      <c r="AC162" s="34">
        <f t="shared" si="38"/>
        <v>0</v>
      </c>
      <c r="AF162" s="34">
        <f t="shared" si="39"/>
        <v>0</v>
      </c>
      <c r="AI162" s="34">
        <f t="shared" si="40"/>
        <v>0</v>
      </c>
      <c r="AL162" s="34">
        <f t="shared" si="41"/>
        <v>0</v>
      </c>
      <c r="AO162" s="34">
        <f t="shared" si="42"/>
        <v>0</v>
      </c>
      <c r="AR162" s="34">
        <f t="shared" si="43"/>
        <v>0</v>
      </c>
    </row>
    <row r="163" spans="2:44" ht="40.5">
      <c r="B163" s="33" t="s">
        <v>629</v>
      </c>
      <c r="D163" s="34">
        <v>200000</v>
      </c>
      <c r="E163" s="34">
        <f t="shared" si="30"/>
        <v>200000</v>
      </c>
      <c r="H163" s="34">
        <f t="shared" si="31"/>
        <v>0</v>
      </c>
      <c r="J163" s="34">
        <v>0</v>
      </c>
      <c r="K163" s="34">
        <f t="shared" si="32"/>
        <v>0</v>
      </c>
      <c r="N163" s="34">
        <f t="shared" si="33"/>
        <v>0</v>
      </c>
      <c r="Q163" s="34">
        <f t="shared" si="34"/>
        <v>0</v>
      </c>
      <c r="T163" s="34">
        <f t="shared" si="35"/>
        <v>0</v>
      </c>
      <c r="W163" s="34">
        <f t="shared" si="36"/>
        <v>0</v>
      </c>
      <c r="Z163" s="34">
        <f t="shared" si="37"/>
        <v>0</v>
      </c>
      <c r="AC163" s="34">
        <f t="shared" si="38"/>
        <v>0</v>
      </c>
      <c r="AF163" s="34">
        <f t="shared" si="39"/>
        <v>0</v>
      </c>
      <c r="AH163" s="34">
        <f>D163</f>
        <v>200000</v>
      </c>
      <c r="AI163" s="34">
        <f t="shared" si="40"/>
        <v>200000</v>
      </c>
      <c r="AL163" s="34">
        <f t="shared" si="41"/>
        <v>0</v>
      </c>
      <c r="AO163" s="34">
        <f t="shared" si="42"/>
        <v>0</v>
      </c>
      <c r="AR163" s="34">
        <f t="shared" si="43"/>
        <v>0</v>
      </c>
    </row>
    <row r="164" spans="2:44" ht="20.25">
      <c r="B164" s="33" t="s">
        <v>630</v>
      </c>
      <c r="D164" s="34">
        <v>160000</v>
      </c>
      <c r="E164" s="34">
        <f t="shared" si="30"/>
        <v>160000</v>
      </c>
      <c r="G164" s="34">
        <v>96022</v>
      </c>
      <c r="H164" s="34">
        <f t="shared" si="31"/>
        <v>96022</v>
      </c>
      <c r="J164" s="34">
        <v>0</v>
      </c>
      <c r="K164" s="34">
        <f t="shared" si="32"/>
        <v>0</v>
      </c>
      <c r="M164" s="34">
        <f>G164</f>
        <v>96022</v>
      </c>
      <c r="N164" s="34">
        <f t="shared" si="33"/>
        <v>96022</v>
      </c>
      <c r="Q164" s="34">
        <f t="shared" si="34"/>
        <v>0</v>
      </c>
      <c r="T164" s="34">
        <f t="shared" si="35"/>
        <v>0</v>
      </c>
      <c r="W164" s="34">
        <f t="shared" si="36"/>
        <v>0</v>
      </c>
      <c r="Z164" s="34">
        <f t="shared" si="37"/>
        <v>0</v>
      </c>
      <c r="AC164" s="34">
        <f t="shared" si="38"/>
        <v>0</v>
      </c>
      <c r="AF164" s="34">
        <f t="shared" si="39"/>
        <v>0</v>
      </c>
      <c r="AH164" s="34">
        <f>D164</f>
        <v>160000</v>
      </c>
      <c r="AI164" s="34">
        <f t="shared" si="40"/>
        <v>160000</v>
      </c>
      <c r="AK164" s="34">
        <f>G164</f>
        <v>96022</v>
      </c>
      <c r="AL164" s="34">
        <f t="shared" si="41"/>
        <v>96022</v>
      </c>
      <c r="AO164" s="34">
        <f t="shared" si="42"/>
        <v>0</v>
      </c>
      <c r="AR164" s="34">
        <f t="shared" si="43"/>
        <v>0</v>
      </c>
    </row>
    <row r="165" spans="2:44" ht="81">
      <c r="B165" s="33" t="s">
        <v>628</v>
      </c>
      <c r="E165" s="34">
        <f t="shared" si="30"/>
        <v>0</v>
      </c>
      <c r="H165" s="34">
        <f t="shared" si="31"/>
        <v>0</v>
      </c>
      <c r="K165" s="34">
        <f t="shared" si="32"/>
        <v>0</v>
      </c>
      <c r="N165" s="34">
        <f t="shared" si="33"/>
        <v>0</v>
      </c>
      <c r="Q165" s="34">
        <f t="shared" si="34"/>
        <v>0</v>
      </c>
      <c r="T165" s="34">
        <f t="shared" si="35"/>
        <v>0</v>
      </c>
      <c r="W165" s="34">
        <f t="shared" si="36"/>
        <v>0</v>
      </c>
      <c r="Z165" s="34">
        <f t="shared" si="37"/>
        <v>0</v>
      </c>
      <c r="AC165" s="34">
        <f t="shared" si="38"/>
        <v>0</v>
      </c>
      <c r="AF165" s="34">
        <f t="shared" si="39"/>
        <v>0</v>
      </c>
      <c r="AI165" s="34">
        <f t="shared" si="40"/>
        <v>0</v>
      </c>
      <c r="AL165" s="34">
        <f t="shared" si="41"/>
        <v>0</v>
      </c>
      <c r="AO165" s="34">
        <f t="shared" si="42"/>
        <v>0</v>
      </c>
      <c r="AR165" s="34">
        <f t="shared" si="43"/>
        <v>0</v>
      </c>
    </row>
    <row r="166" spans="2:44" ht="20.25">
      <c r="B166" s="33" t="s">
        <v>475</v>
      </c>
      <c r="E166" s="34">
        <f t="shared" si="30"/>
        <v>0</v>
      </c>
      <c r="H166" s="34">
        <f t="shared" si="31"/>
        <v>0</v>
      </c>
      <c r="K166" s="34">
        <f t="shared" si="32"/>
        <v>0</v>
      </c>
      <c r="N166" s="34">
        <f t="shared" si="33"/>
        <v>0</v>
      </c>
      <c r="Q166" s="34">
        <f t="shared" si="34"/>
        <v>0</v>
      </c>
      <c r="T166" s="34">
        <f t="shared" si="35"/>
        <v>0</v>
      </c>
      <c r="W166" s="34">
        <f t="shared" si="36"/>
        <v>0</v>
      </c>
      <c r="Z166" s="34">
        <f t="shared" si="37"/>
        <v>0</v>
      </c>
      <c r="AC166" s="34">
        <f t="shared" si="38"/>
        <v>0</v>
      </c>
      <c r="AF166" s="34">
        <f t="shared" si="39"/>
        <v>0</v>
      </c>
      <c r="AI166" s="34">
        <f t="shared" si="40"/>
        <v>0</v>
      </c>
      <c r="AL166" s="34">
        <f t="shared" si="41"/>
        <v>0</v>
      </c>
      <c r="AO166" s="34">
        <f t="shared" si="42"/>
        <v>0</v>
      </c>
      <c r="AR166" s="34">
        <f t="shared" si="43"/>
        <v>0</v>
      </c>
    </row>
    <row r="167" spans="2:44" ht="101.25">
      <c r="B167" s="33" t="s">
        <v>631</v>
      </c>
      <c r="C167" s="34">
        <v>40000</v>
      </c>
      <c r="E167" s="34">
        <f t="shared" si="30"/>
        <v>40000</v>
      </c>
      <c r="F167" s="34">
        <v>9600</v>
      </c>
      <c r="H167" s="34">
        <f t="shared" si="31"/>
        <v>9600</v>
      </c>
      <c r="I167" s="34">
        <f>C167</f>
        <v>40000</v>
      </c>
      <c r="K167" s="34">
        <f t="shared" si="32"/>
        <v>40000</v>
      </c>
      <c r="L167" s="34">
        <f>F167</f>
        <v>9600</v>
      </c>
      <c r="N167" s="34">
        <f t="shared" si="33"/>
        <v>9600</v>
      </c>
      <c r="Q167" s="34">
        <f t="shared" si="34"/>
        <v>0</v>
      </c>
      <c r="T167" s="34">
        <f t="shared" si="35"/>
        <v>0</v>
      </c>
      <c r="W167" s="34">
        <f t="shared" si="36"/>
        <v>0</v>
      </c>
      <c r="Z167" s="34">
        <f t="shared" si="37"/>
        <v>0</v>
      </c>
      <c r="AC167" s="34">
        <f t="shared" si="38"/>
        <v>0</v>
      </c>
      <c r="AF167" s="34">
        <f t="shared" si="39"/>
        <v>0</v>
      </c>
      <c r="AI167" s="34">
        <f t="shared" si="40"/>
        <v>0</v>
      </c>
      <c r="AL167" s="34">
        <f t="shared" si="41"/>
        <v>0</v>
      </c>
      <c r="AO167" s="34">
        <f t="shared" si="42"/>
        <v>0</v>
      </c>
      <c r="AR167" s="34">
        <f t="shared" si="43"/>
        <v>0</v>
      </c>
    </row>
    <row r="168" spans="4:44" ht="20.25">
      <c r="D168" s="34">
        <v>150000</v>
      </c>
      <c r="E168" s="34">
        <f t="shared" si="30"/>
        <v>150000</v>
      </c>
      <c r="H168" s="34">
        <f t="shared" si="31"/>
        <v>0</v>
      </c>
      <c r="J168" s="34">
        <f>D168</f>
        <v>150000</v>
      </c>
      <c r="K168" s="34">
        <f t="shared" si="32"/>
        <v>150000</v>
      </c>
      <c r="N168" s="34">
        <f t="shared" si="33"/>
        <v>0</v>
      </c>
      <c r="Q168" s="34">
        <f t="shared" si="34"/>
        <v>0</v>
      </c>
      <c r="T168" s="34">
        <f t="shared" si="35"/>
        <v>0</v>
      </c>
      <c r="W168" s="34">
        <f t="shared" si="36"/>
        <v>0</v>
      </c>
      <c r="Z168" s="34">
        <f t="shared" si="37"/>
        <v>0</v>
      </c>
      <c r="AC168" s="34">
        <f t="shared" si="38"/>
        <v>0</v>
      </c>
      <c r="AF168" s="34">
        <f t="shared" si="39"/>
        <v>0</v>
      </c>
      <c r="AI168" s="34">
        <f t="shared" si="40"/>
        <v>0</v>
      </c>
      <c r="AL168" s="34">
        <f t="shared" si="41"/>
        <v>0</v>
      </c>
      <c r="AO168" s="34">
        <f t="shared" si="42"/>
        <v>0</v>
      </c>
      <c r="AR168" s="34">
        <f t="shared" si="43"/>
        <v>0</v>
      </c>
    </row>
    <row r="169" spans="2:44" ht="81">
      <c r="B169" s="33" t="s">
        <v>628</v>
      </c>
      <c r="E169" s="34">
        <f t="shared" si="30"/>
        <v>0</v>
      </c>
      <c r="H169" s="34">
        <f t="shared" si="31"/>
        <v>0</v>
      </c>
      <c r="K169" s="34">
        <f t="shared" si="32"/>
        <v>0</v>
      </c>
      <c r="N169" s="34">
        <f t="shared" si="33"/>
        <v>0</v>
      </c>
      <c r="Q169" s="34">
        <f t="shared" si="34"/>
        <v>0</v>
      </c>
      <c r="T169" s="34">
        <f t="shared" si="35"/>
        <v>0</v>
      </c>
      <c r="W169" s="34">
        <f t="shared" si="36"/>
        <v>0</v>
      </c>
      <c r="Z169" s="34">
        <f t="shared" si="37"/>
        <v>0</v>
      </c>
      <c r="AC169" s="34">
        <f t="shared" si="38"/>
        <v>0</v>
      </c>
      <c r="AF169" s="34">
        <f t="shared" si="39"/>
        <v>0</v>
      </c>
      <c r="AI169" s="34">
        <f t="shared" si="40"/>
        <v>0</v>
      </c>
      <c r="AL169" s="34">
        <f t="shared" si="41"/>
        <v>0</v>
      </c>
      <c r="AO169" s="34">
        <f t="shared" si="42"/>
        <v>0</v>
      </c>
      <c r="AR169" s="34">
        <f t="shared" si="43"/>
        <v>0</v>
      </c>
    </row>
    <row r="170" spans="2:44" ht="20.25">
      <c r="B170" s="33" t="s">
        <v>477</v>
      </c>
      <c r="E170" s="34">
        <f t="shared" si="30"/>
        <v>0</v>
      </c>
      <c r="H170" s="34">
        <f t="shared" si="31"/>
        <v>0</v>
      </c>
      <c r="K170" s="34">
        <f t="shared" si="32"/>
        <v>0</v>
      </c>
      <c r="N170" s="34">
        <f t="shared" si="33"/>
        <v>0</v>
      </c>
      <c r="Q170" s="34">
        <f t="shared" si="34"/>
        <v>0</v>
      </c>
      <c r="T170" s="34">
        <f t="shared" si="35"/>
        <v>0</v>
      </c>
      <c r="W170" s="34">
        <f t="shared" si="36"/>
        <v>0</v>
      </c>
      <c r="Z170" s="34">
        <f t="shared" si="37"/>
        <v>0</v>
      </c>
      <c r="AC170" s="34">
        <f t="shared" si="38"/>
        <v>0</v>
      </c>
      <c r="AF170" s="34">
        <f t="shared" si="39"/>
        <v>0</v>
      </c>
      <c r="AI170" s="34">
        <f t="shared" si="40"/>
        <v>0</v>
      </c>
      <c r="AL170" s="34">
        <f t="shared" si="41"/>
        <v>0</v>
      </c>
      <c r="AO170" s="34">
        <f t="shared" si="42"/>
        <v>0</v>
      </c>
      <c r="AR170" s="34">
        <f t="shared" si="43"/>
        <v>0</v>
      </c>
    </row>
    <row r="171" spans="2:44" ht="60.75">
      <c r="B171" s="33" t="s">
        <v>632</v>
      </c>
      <c r="D171" s="34">
        <v>97500</v>
      </c>
      <c r="E171" s="34">
        <f t="shared" si="30"/>
        <v>97500</v>
      </c>
      <c r="G171" s="34">
        <v>59625</v>
      </c>
      <c r="H171" s="34">
        <f t="shared" si="31"/>
        <v>59625</v>
      </c>
      <c r="J171" s="34">
        <f>D171</f>
        <v>97500</v>
      </c>
      <c r="K171" s="34">
        <f t="shared" si="32"/>
        <v>97500</v>
      </c>
      <c r="M171" s="34">
        <f>G171</f>
        <v>59625</v>
      </c>
      <c r="N171" s="34">
        <f t="shared" si="33"/>
        <v>59625</v>
      </c>
      <c r="Q171" s="34">
        <f t="shared" si="34"/>
        <v>0</v>
      </c>
      <c r="T171" s="34">
        <f t="shared" si="35"/>
        <v>0</v>
      </c>
      <c r="W171" s="34">
        <f t="shared" si="36"/>
        <v>0</v>
      </c>
      <c r="Z171" s="34">
        <f t="shared" si="37"/>
        <v>0</v>
      </c>
      <c r="AC171" s="34">
        <f t="shared" si="38"/>
        <v>0</v>
      </c>
      <c r="AF171" s="34">
        <f t="shared" si="39"/>
        <v>0</v>
      </c>
      <c r="AI171" s="34">
        <f t="shared" si="40"/>
        <v>0</v>
      </c>
      <c r="AL171" s="34">
        <f t="shared" si="41"/>
        <v>0</v>
      </c>
      <c r="AO171" s="34">
        <f t="shared" si="42"/>
        <v>0</v>
      </c>
      <c r="AR171" s="34">
        <f t="shared" si="43"/>
        <v>0</v>
      </c>
    </row>
    <row r="172" spans="2:44" ht="20.25">
      <c r="B172" s="33" t="s">
        <v>633</v>
      </c>
      <c r="E172" s="34">
        <f t="shared" si="30"/>
        <v>0</v>
      </c>
      <c r="H172" s="34">
        <f t="shared" si="31"/>
        <v>0</v>
      </c>
      <c r="K172" s="34">
        <f t="shared" si="32"/>
        <v>0</v>
      </c>
      <c r="N172" s="34">
        <f t="shared" si="33"/>
        <v>0</v>
      </c>
      <c r="Q172" s="34">
        <f t="shared" si="34"/>
        <v>0</v>
      </c>
      <c r="T172" s="34">
        <f t="shared" si="35"/>
        <v>0</v>
      </c>
      <c r="W172" s="34">
        <f t="shared" si="36"/>
        <v>0</v>
      </c>
      <c r="Z172" s="34">
        <f t="shared" si="37"/>
        <v>0</v>
      </c>
      <c r="AC172" s="34">
        <f t="shared" si="38"/>
        <v>0</v>
      </c>
      <c r="AF172" s="34">
        <f t="shared" si="39"/>
        <v>0</v>
      </c>
      <c r="AI172" s="34">
        <f t="shared" si="40"/>
        <v>0</v>
      </c>
      <c r="AL172" s="34">
        <f t="shared" si="41"/>
        <v>0</v>
      </c>
      <c r="AO172" s="34">
        <f t="shared" si="42"/>
        <v>0</v>
      </c>
      <c r="AR172" s="34">
        <f t="shared" si="43"/>
        <v>0</v>
      </c>
    </row>
    <row r="173" spans="1:44" ht="60.75">
      <c r="A173" s="32" t="s">
        <v>634</v>
      </c>
      <c r="B173" s="33" t="s">
        <v>635</v>
      </c>
      <c r="E173" s="34">
        <f t="shared" si="30"/>
        <v>0</v>
      </c>
      <c r="H173" s="34">
        <f t="shared" si="31"/>
        <v>0</v>
      </c>
      <c r="K173" s="34">
        <f t="shared" si="32"/>
        <v>0</v>
      </c>
      <c r="N173" s="34">
        <f t="shared" si="33"/>
        <v>0</v>
      </c>
      <c r="Q173" s="34">
        <f t="shared" si="34"/>
        <v>0</v>
      </c>
      <c r="T173" s="34">
        <f t="shared" si="35"/>
        <v>0</v>
      </c>
      <c r="W173" s="34">
        <f t="shared" si="36"/>
        <v>0</v>
      </c>
      <c r="Z173" s="34">
        <f t="shared" si="37"/>
        <v>0</v>
      </c>
      <c r="AC173" s="34">
        <f t="shared" si="38"/>
        <v>0</v>
      </c>
      <c r="AF173" s="34">
        <f t="shared" si="39"/>
        <v>0</v>
      </c>
      <c r="AI173" s="34">
        <f t="shared" si="40"/>
        <v>0</v>
      </c>
      <c r="AL173" s="34">
        <f t="shared" si="41"/>
        <v>0</v>
      </c>
      <c r="AO173" s="34">
        <f t="shared" si="42"/>
        <v>0</v>
      </c>
      <c r="AR173" s="34">
        <f t="shared" si="43"/>
        <v>0</v>
      </c>
    </row>
    <row r="174" spans="2:44" ht="20.25">
      <c r="B174" s="33" t="s">
        <v>473</v>
      </c>
      <c r="E174" s="34">
        <f t="shared" si="30"/>
        <v>0</v>
      </c>
      <c r="H174" s="34">
        <f t="shared" si="31"/>
        <v>0</v>
      </c>
      <c r="K174" s="34">
        <f t="shared" si="32"/>
        <v>0</v>
      </c>
      <c r="N174" s="34">
        <f t="shared" si="33"/>
        <v>0</v>
      </c>
      <c r="Q174" s="34">
        <f t="shared" si="34"/>
        <v>0</v>
      </c>
      <c r="T174" s="34">
        <f t="shared" si="35"/>
        <v>0</v>
      </c>
      <c r="W174" s="34">
        <f t="shared" si="36"/>
        <v>0</v>
      </c>
      <c r="Z174" s="34">
        <f t="shared" si="37"/>
        <v>0</v>
      </c>
      <c r="AC174" s="34">
        <f t="shared" si="38"/>
        <v>0</v>
      </c>
      <c r="AF174" s="34">
        <f t="shared" si="39"/>
        <v>0</v>
      </c>
      <c r="AI174" s="34">
        <f t="shared" si="40"/>
        <v>0</v>
      </c>
      <c r="AL174" s="34">
        <f t="shared" si="41"/>
        <v>0</v>
      </c>
      <c r="AO174" s="34">
        <f t="shared" si="42"/>
        <v>0</v>
      </c>
      <c r="AR174" s="34">
        <f t="shared" si="43"/>
        <v>0</v>
      </c>
    </row>
    <row r="175" spans="2:44" ht="20.25">
      <c r="B175" s="33" t="s">
        <v>636</v>
      </c>
      <c r="E175" s="34">
        <f t="shared" si="30"/>
        <v>0</v>
      </c>
      <c r="H175" s="34">
        <f t="shared" si="31"/>
        <v>0</v>
      </c>
      <c r="K175" s="34">
        <f t="shared" si="32"/>
        <v>0</v>
      </c>
      <c r="N175" s="34">
        <f t="shared" si="33"/>
        <v>0</v>
      </c>
      <c r="Q175" s="34">
        <f t="shared" si="34"/>
        <v>0</v>
      </c>
      <c r="T175" s="34">
        <f t="shared" si="35"/>
        <v>0</v>
      </c>
      <c r="W175" s="34">
        <f t="shared" si="36"/>
        <v>0</v>
      </c>
      <c r="Z175" s="34">
        <f t="shared" si="37"/>
        <v>0</v>
      </c>
      <c r="AC175" s="34">
        <f t="shared" si="38"/>
        <v>0</v>
      </c>
      <c r="AF175" s="34">
        <f t="shared" si="39"/>
        <v>0</v>
      </c>
      <c r="AI175" s="34">
        <f t="shared" si="40"/>
        <v>0</v>
      </c>
      <c r="AL175" s="34">
        <f t="shared" si="41"/>
        <v>0</v>
      </c>
      <c r="AO175" s="34">
        <f t="shared" si="42"/>
        <v>0</v>
      </c>
      <c r="AR175" s="34">
        <f t="shared" si="43"/>
        <v>0</v>
      </c>
    </row>
    <row r="176" spans="2:44" ht="20.25">
      <c r="B176" s="33" t="s">
        <v>475</v>
      </c>
      <c r="E176" s="34">
        <f t="shared" si="30"/>
        <v>0</v>
      </c>
      <c r="H176" s="34">
        <f t="shared" si="31"/>
        <v>0</v>
      </c>
      <c r="K176" s="34">
        <f t="shared" si="32"/>
        <v>0</v>
      </c>
      <c r="N176" s="34">
        <f t="shared" si="33"/>
        <v>0</v>
      </c>
      <c r="Q176" s="34">
        <f t="shared" si="34"/>
        <v>0</v>
      </c>
      <c r="T176" s="34">
        <f t="shared" si="35"/>
        <v>0</v>
      </c>
      <c r="W176" s="34">
        <f t="shared" si="36"/>
        <v>0</v>
      </c>
      <c r="Z176" s="34">
        <f t="shared" si="37"/>
        <v>0</v>
      </c>
      <c r="AC176" s="34">
        <f t="shared" si="38"/>
        <v>0</v>
      </c>
      <c r="AF176" s="34">
        <f t="shared" si="39"/>
        <v>0</v>
      </c>
      <c r="AI176" s="34">
        <f t="shared" si="40"/>
        <v>0</v>
      </c>
      <c r="AL176" s="34">
        <f t="shared" si="41"/>
        <v>0</v>
      </c>
      <c r="AO176" s="34">
        <f t="shared" si="42"/>
        <v>0</v>
      </c>
      <c r="AR176" s="34">
        <f t="shared" si="43"/>
        <v>0</v>
      </c>
    </row>
    <row r="177" spans="2:44" ht="20.25">
      <c r="B177" s="33" t="s">
        <v>637</v>
      </c>
      <c r="C177" s="34">
        <v>20000</v>
      </c>
      <c r="E177" s="34">
        <f t="shared" si="30"/>
        <v>20000</v>
      </c>
      <c r="F177" s="34">
        <v>5289</v>
      </c>
      <c r="H177" s="34">
        <f t="shared" si="31"/>
        <v>5289</v>
      </c>
      <c r="K177" s="34">
        <f t="shared" si="32"/>
        <v>0</v>
      </c>
      <c r="N177" s="34">
        <f t="shared" si="33"/>
        <v>0</v>
      </c>
      <c r="Q177" s="34">
        <f t="shared" si="34"/>
        <v>0</v>
      </c>
      <c r="T177" s="34">
        <f t="shared" si="35"/>
        <v>0</v>
      </c>
      <c r="W177" s="34">
        <f t="shared" si="36"/>
        <v>0</v>
      </c>
      <c r="Z177" s="34">
        <f t="shared" si="37"/>
        <v>0</v>
      </c>
      <c r="AC177" s="34">
        <f t="shared" si="38"/>
        <v>0</v>
      </c>
      <c r="AF177" s="34">
        <f t="shared" si="39"/>
        <v>0</v>
      </c>
      <c r="AG177" s="34">
        <f>C177</f>
        <v>20000</v>
      </c>
      <c r="AI177" s="34">
        <f t="shared" si="40"/>
        <v>20000</v>
      </c>
      <c r="AJ177" s="34">
        <f>F177</f>
        <v>5289</v>
      </c>
      <c r="AL177" s="34">
        <f t="shared" si="41"/>
        <v>5289</v>
      </c>
      <c r="AO177" s="34">
        <f t="shared" si="42"/>
        <v>0</v>
      </c>
      <c r="AR177" s="34">
        <f t="shared" si="43"/>
        <v>0</v>
      </c>
    </row>
    <row r="178" spans="2:44" ht="20.25">
      <c r="B178" s="33" t="s">
        <v>477</v>
      </c>
      <c r="E178" s="34">
        <f t="shared" si="30"/>
        <v>0</v>
      </c>
      <c r="H178" s="34">
        <f t="shared" si="31"/>
        <v>0</v>
      </c>
      <c r="K178" s="34">
        <f t="shared" si="32"/>
        <v>0</v>
      </c>
      <c r="N178" s="34">
        <f t="shared" si="33"/>
        <v>0</v>
      </c>
      <c r="Q178" s="34">
        <f t="shared" si="34"/>
        <v>0</v>
      </c>
      <c r="T178" s="34">
        <f t="shared" si="35"/>
        <v>0</v>
      </c>
      <c r="W178" s="34">
        <f t="shared" si="36"/>
        <v>0</v>
      </c>
      <c r="Z178" s="34">
        <f t="shared" si="37"/>
        <v>0</v>
      </c>
      <c r="AC178" s="34">
        <f t="shared" si="38"/>
        <v>0</v>
      </c>
      <c r="AF178" s="34">
        <f t="shared" si="39"/>
        <v>0</v>
      </c>
      <c r="AI178" s="34">
        <f t="shared" si="40"/>
        <v>0</v>
      </c>
      <c r="AL178" s="34">
        <f t="shared" si="41"/>
        <v>0</v>
      </c>
      <c r="AO178" s="34">
        <f t="shared" si="42"/>
        <v>0</v>
      </c>
      <c r="AR178" s="34">
        <f t="shared" si="43"/>
        <v>0</v>
      </c>
    </row>
    <row r="179" spans="2:44" ht="20.25">
      <c r="B179" s="33" t="s">
        <v>638</v>
      </c>
      <c r="C179" s="34">
        <v>5000</v>
      </c>
      <c r="E179" s="34">
        <f t="shared" si="30"/>
        <v>5000</v>
      </c>
      <c r="H179" s="34">
        <f t="shared" si="31"/>
        <v>0</v>
      </c>
      <c r="K179" s="34">
        <f t="shared" si="32"/>
        <v>0</v>
      </c>
      <c r="N179" s="34">
        <f t="shared" si="33"/>
        <v>0</v>
      </c>
      <c r="Q179" s="34">
        <f t="shared" si="34"/>
        <v>0</v>
      </c>
      <c r="T179" s="34">
        <f t="shared" si="35"/>
        <v>0</v>
      </c>
      <c r="W179" s="34">
        <f t="shared" si="36"/>
        <v>0</v>
      </c>
      <c r="Z179" s="34">
        <f t="shared" si="37"/>
        <v>0</v>
      </c>
      <c r="AC179" s="34">
        <f t="shared" si="38"/>
        <v>0</v>
      </c>
      <c r="AF179" s="34">
        <f t="shared" si="39"/>
        <v>0</v>
      </c>
      <c r="AG179" s="34">
        <f>C179</f>
        <v>5000</v>
      </c>
      <c r="AI179" s="34">
        <f t="shared" si="40"/>
        <v>5000</v>
      </c>
      <c r="AL179" s="34">
        <f t="shared" si="41"/>
        <v>0</v>
      </c>
      <c r="AO179" s="34">
        <f t="shared" si="42"/>
        <v>0</v>
      </c>
      <c r="AR179" s="34">
        <f t="shared" si="43"/>
        <v>0</v>
      </c>
    </row>
    <row r="180" spans="4:44" ht="20.25">
      <c r="D180" s="34">
        <v>20000</v>
      </c>
      <c r="E180" s="34">
        <f t="shared" si="30"/>
        <v>20000</v>
      </c>
      <c r="G180" s="34">
        <v>22998</v>
      </c>
      <c r="H180" s="34">
        <f t="shared" si="31"/>
        <v>22998</v>
      </c>
      <c r="K180" s="34">
        <f t="shared" si="32"/>
        <v>0</v>
      </c>
      <c r="N180" s="34">
        <f t="shared" si="33"/>
        <v>0</v>
      </c>
      <c r="Q180" s="34">
        <f t="shared" si="34"/>
        <v>0</v>
      </c>
      <c r="T180" s="34">
        <f t="shared" si="35"/>
        <v>0</v>
      </c>
      <c r="W180" s="34">
        <f t="shared" si="36"/>
        <v>0</v>
      </c>
      <c r="Z180" s="34">
        <f t="shared" si="37"/>
        <v>0</v>
      </c>
      <c r="AC180" s="34">
        <f t="shared" si="38"/>
        <v>0</v>
      </c>
      <c r="AF180" s="34">
        <f t="shared" si="39"/>
        <v>0</v>
      </c>
      <c r="AH180" s="34">
        <f>D180</f>
        <v>20000</v>
      </c>
      <c r="AI180" s="34">
        <f t="shared" si="40"/>
        <v>20000</v>
      </c>
      <c r="AK180" s="34">
        <f>G180</f>
        <v>22998</v>
      </c>
      <c r="AL180" s="34">
        <f t="shared" si="41"/>
        <v>22998</v>
      </c>
      <c r="AO180" s="34">
        <f t="shared" si="42"/>
        <v>0</v>
      </c>
      <c r="AR180" s="34">
        <f t="shared" si="43"/>
        <v>0</v>
      </c>
    </row>
    <row r="181" spans="2:44" ht="20.25">
      <c r="B181" s="33" t="s">
        <v>479</v>
      </c>
      <c r="E181" s="34">
        <f t="shared" si="30"/>
        <v>0</v>
      </c>
      <c r="H181" s="34">
        <f t="shared" si="31"/>
        <v>0</v>
      </c>
      <c r="K181" s="34">
        <f t="shared" si="32"/>
        <v>0</v>
      </c>
      <c r="N181" s="34">
        <f t="shared" si="33"/>
        <v>0</v>
      </c>
      <c r="Q181" s="34">
        <f t="shared" si="34"/>
        <v>0</v>
      </c>
      <c r="T181" s="34">
        <f t="shared" si="35"/>
        <v>0</v>
      </c>
      <c r="W181" s="34">
        <f t="shared" si="36"/>
        <v>0</v>
      </c>
      <c r="Z181" s="34">
        <f t="shared" si="37"/>
        <v>0</v>
      </c>
      <c r="AC181" s="34">
        <f t="shared" si="38"/>
        <v>0</v>
      </c>
      <c r="AF181" s="34">
        <f t="shared" si="39"/>
        <v>0</v>
      </c>
      <c r="AI181" s="34">
        <f t="shared" si="40"/>
        <v>0</v>
      </c>
      <c r="AL181" s="34">
        <f t="shared" si="41"/>
        <v>0</v>
      </c>
      <c r="AO181" s="34">
        <f t="shared" si="42"/>
        <v>0</v>
      </c>
      <c r="AR181" s="34">
        <f t="shared" si="43"/>
        <v>0</v>
      </c>
    </row>
    <row r="182" spans="2:44" ht="20.25">
      <c r="B182" s="33" t="s">
        <v>639</v>
      </c>
      <c r="C182" s="34">
        <v>5000</v>
      </c>
      <c r="E182" s="34">
        <f t="shared" si="30"/>
        <v>5000</v>
      </c>
      <c r="F182" s="34">
        <v>2110</v>
      </c>
      <c r="H182" s="34">
        <f t="shared" si="31"/>
        <v>2110</v>
      </c>
      <c r="K182" s="34">
        <f t="shared" si="32"/>
        <v>0</v>
      </c>
      <c r="N182" s="34">
        <f t="shared" si="33"/>
        <v>0</v>
      </c>
      <c r="Q182" s="34">
        <f t="shared" si="34"/>
        <v>0</v>
      </c>
      <c r="T182" s="34">
        <f t="shared" si="35"/>
        <v>0</v>
      </c>
      <c r="W182" s="34">
        <f t="shared" si="36"/>
        <v>0</v>
      </c>
      <c r="Z182" s="34">
        <f t="shared" si="37"/>
        <v>0</v>
      </c>
      <c r="AC182" s="34">
        <f t="shared" si="38"/>
        <v>0</v>
      </c>
      <c r="AF182" s="34">
        <f t="shared" si="39"/>
        <v>0</v>
      </c>
      <c r="AG182" s="34">
        <f>C182</f>
        <v>5000</v>
      </c>
      <c r="AI182" s="34">
        <f t="shared" si="40"/>
        <v>5000</v>
      </c>
      <c r="AJ182" s="34">
        <f>F182</f>
        <v>2110</v>
      </c>
      <c r="AL182" s="34">
        <f t="shared" si="41"/>
        <v>2110</v>
      </c>
      <c r="AO182" s="34">
        <f t="shared" si="42"/>
        <v>0</v>
      </c>
      <c r="AR182" s="34">
        <f t="shared" si="43"/>
        <v>0</v>
      </c>
    </row>
    <row r="183" spans="2:44" ht="20.25">
      <c r="B183" s="33" t="s">
        <v>481</v>
      </c>
      <c r="E183" s="34">
        <f t="shared" si="30"/>
        <v>0</v>
      </c>
      <c r="H183" s="34">
        <f t="shared" si="31"/>
        <v>0</v>
      </c>
      <c r="K183" s="34">
        <f t="shared" si="32"/>
        <v>0</v>
      </c>
      <c r="N183" s="34">
        <f t="shared" si="33"/>
        <v>0</v>
      </c>
      <c r="Q183" s="34">
        <f t="shared" si="34"/>
        <v>0</v>
      </c>
      <c r="T183" s="34">
        <f t="shared" si="35"/>
        <v>0</v>
      </c>
      <c r="W183" s="34">
        <f t="shared" si="36"/>
        <v>0</v>
      </c>
      <c r="Z183" s="34">
        <f t="shared" si="37"/>
        <v>0</v>
      </c>
      <c r="AC183" s="34">
        <f t="shared" si="38"/>
        <v>0</v>
      </c>
      <c r="AF183" s="34">
        <f t="shared" si="39"/>
        <v>0</v>
      </c>
      <c r="AI183" s="34">
        <f t="shared" si="40"/>
        <v>0</v>
      </c>
      <c r="AL183" s="34">
        <f t="shared" si="41"/>
        <v>0</v>
      </c>
      <c r="AO183" s="34">
        <f t="shared" si="42"/>
        <v>0</v>
      </c>
      <c r="AR183" s="34">
        <f t="shared" si="43"/>
        <v>0</v>
      </c>
    </row>
    <row r="184" spans="2:44" ht="40.5">
      <c r="B184" s="33" t="s">
        <v>640</v>
      </c>
      <c r="C184" s="34">
        <v>10000</v>
      </c>
      <c r="E184" s="34">
        <f t="shared" si="30"/>
        <v>10000</v>
      </c>
      <c r="F184" s="34">
        <v>3367</v>
      </c>
      <c r="H184" s="34">
        <f t="shared" si="31"/>
        <v>3367</v>
      </c>
      <c r="K184" s="34">
        <f t="shared" si="32"/>
        <v>0</v>
      </c>
      <c r="N184" s="34">
        <f t="shared" si="33"/>
        <v>0</v>
      </c>
      <c r="Q184" s="34">
        <f t="shared" si="34"/>
        <v>0</v>
      </c>
      <c r="T184" s="34">
        <f t="shared" si="35"/>
        <v>0</v>
      </c>
      <c r="W184" s="34">
        <f t="shared" si="36"/>
        <v>0</v>
      </c>
      <c r="Z184" s="34">
        <f t="shared" si="37"/>
        <v>0</v>
      </c>
      <c r="AC184" s="34">
        <f t="shared" si="38"/>
        <v>0</v>
      </c>
      <c r="AF184" s="34">
        <f t="shared" si="39"/>
        <v>0</v>
      </c>
      <c r="AG184" s="34">
        <f>C184</f>
        <v>10000</v>
      </c>
      <c r="AI184" s="34">
        <f t="shared" si="40"/>
        <v>10000</v>
      </c>
      <c r="AJ184" s="34">
        <f>F184</f>
        <v>3367</v>
      </c>
      <c r="AL184" s="34">
        <f t="shared" si="41"/>
        <v>3367</v>
      </c>
      <c r="AO184" s="34">
        <f t="shared" si="42"/>
        <v>0</v>
      </c>
      <c r="AR184" s="34">
        <f t="shared" si="43"/>
        <v>0</v>
      </c>
    </row>
    <row r="185" spans="4:44" ht="20.25">
      <c r="D185" s="34">
        <v>10000</v>
      </c>
      <c r="E185" s="34">
        <f t="shared" si="30"/>
        <v>10000</v>
      </c>
      <c r="H185" s="34">
        <f t="shared" si="31"/>
        <v>0</v>
      </c>
      <c r="K185" s="34">
        <f t="shared" si="32"/>
        <v>0</v>
      </c>
      <c r="N185" s="34">
        <f t="shared" si="33"/>
        <v>0</v>
      </c>
      <c r="Q185" s="34">
        <f t="shared" si="34"/>
        <v>0</v>
      </c>
      <c r="T185" s="34">
        <f t="shared" si="35"/>
        <v>0</v>
      </c>
      <c r="W185" s="34">
        <f t="shared" si="36"/>
        <v>0</v>
      </c>
      <c r="Z185" s="34">
        <f t="shared" si="37"/>
        <v>0</v>
      </c>
      <c r="AC185" s="34">
        <f t="shared" si="38"/>
        <v>0</v>
      </c>
      <c r="AF185" s="34">
        <f t="shared" si="39"/>
        <v>0</v>
      </c>
      <c r="AH185" s="34">
        <f>D185</f>
        <v>10000</v>
      </c>
      <c r="AI185" s="34">
        <f t="shared" si="40"/>
        <v>10000</v>
      </c>
      <c r="AL185" s="34">
        <f t="shared" si="41"/>
        <v>0</v>
      </c>
      <c r="AO185" s="34">
        <f t="shared" si="42"/>
        <v>0</v>
      </c>
      <c r="AR185" s="34">
        <f t="shared" si="43"/>
        <v>0</v>
      </c>
    </row>
    <row r="186" spans="2:44" ht="20.25">
      <c r="B186" s="33" t="s">
        <v>483</v>
      </c>
      <c r="E186" s="34">
        <f t="shared" si="30"/>
        <v>0</v>
      </c>
      <c r="H186" s="34">
        <f t="shared" si="31"/>
        <v>0</v>
      </c>
      <c r="K186" s="34">
        <f t="shared" si="32"/>
        <v>0</v>
      </c>
      <c r="N186" s="34">
        <f t="shared" si="33"/>
        <v>0</v>
      </c>
      <c r="Q186" s="34">
        <f t="shared" si="34"/>
        <v>0</v>
      </c>
      <c r="T186" s="34">
        <f t="shared" si="35"/>
        <v>0</v>
      </c>
      <c r="W186" s="34">
        <f t="shared" si="36"/>
        <v>0</v>
      </c>
      <c r="Z186" s="34">
        <f t="shared" si="37"/>
        <v>0</v>
      </c>
      <c r="AC186" s="34">
        <f t="shared" si="38"/>
        <v>0</v>
      </c>
      <c r="AF186" s="34">
        <f t="shared" si="39"/>
        <v>0</v>
      </c>
      <c r="AI186" s="34">
        <f t="shared" si="40"/>
        <v>0</v>
      </c>
      <c r="AL186" s="34">
        <f t="shared" si="41"/>
        <v>0</v>
      </c>
      <c r="AO186" s="34">
        <f t="shared" si="42"/>
        <v>0</v>
      </c>
      <c r="AR186" s="34">
        <f t="shared" si="43"/>
        <v>0</v>
      </c>
    </row>
    <row r="187" spans="2:44" ht="40.5">
      <c r="B187" s="33" t="s">
        <v>641</v>
      </c>
      <c r="C187" s="34">
        <v>10000</v>
      </c>
      <c r="E187" s="34">
        <f t="shared" si="30"/>
        <v>10000</v>
      </c>
      <c r="H187" s="34">
        <f t="shared" si="31"/>
        <v>0</v>
      </c>
      <c r="K187" s="34">
        <f t="shared" si="32"/>
        <v>0</v>
      </c>
      <c r="N187" s="34">
        <f t="shared" si="33"/>
        <v>0</v>
      </c>
      <c r="Q187" s="34">
        <f t="shared" si="34"/>
        <v>0</v>
      </c>
      <c r="T187" s="34">
        <f t="shared" si="35"/>
        <v>0</v>
      </c>
      <c r="W187" s="34">
        <f t="shared" si="36"/>
        <v>0</v>
      </c>
      <c r="Z187" s="34">
        <f t="shared" si="37"/>
        <v>0</v>
      </c>
      <c r="AC187" s="34">
        <f t="shared" si="38"/>
        <v>0</v>
      </c>
      <c r="AF187" s="34">
        <f t="shared" si="39"/>
        <v>0</v>
      </c>
      <c r="AG187" s="34">
        <f>C187</f>
        <v>10000</v>
      </c>
      <c r="AI187" s="34">
        <f t="shared" si="40"/>
        <v>10000</v>
      </c>
      <c r="AL187" s="34">
        <f t="shared" si="41"/>
        <v>0</v>
      </c>
      <c r="AO187" s="34">
        <f t="shared" si="42"/>
        <v>0</v>
      </c>
      <c r="AR187" s="34">
        <f t="shared" si="43"/>
        <v>0</v>
      </c>
    </row>
    <row r="188" spans="2:44" ht="40.5">
      <c r="B188" s="33" t="s">
        <v>642</v>
      </c>
      <c r="E188" s="34">
        <f t="shared" si="30"/>
        <v>0</v>
      </c>
      <c r="H188" s="34">
        <f t="shared" si="31"/>
        <v>0</v>
      </c>
      <c r="K188" s="34">
        <f t="shared" si="32"/>
        <v>0</v>
      </c>
      <c r="N188" s="34">
        <f t="shared" si="33"/>
        <v>0</v>
      </c>
      <c r="Q188" s="34">
        <f t="shared" si="34"/>
        <v>0</v>
      </c>
      <c r="T188" s="34">
        <f t="shared" si="35"/>
        <v>0</v>
      </c>
      <c r="W188" s="34">
        <f t="shared" si="36"/>
        <v>0</v>
      </c>
      <c r="Z188" s="34">
        <f t="shared" si="37"/>
        <v>0</v>
      </c>
      <c r="AC188" s="34">
        <f t="shared" si="38"/>
        <v>0</v>
      </c>
      <c r="AF188" s="34">
        <f t="shared" si="39"/>
        <v>0</v>
      </c>
      <c r="AI188" s="34">
        <f t="shared" si="40"/>
        <v>0</v>
      </c>
      <c r="AL188" s="34">
        <f t="shared" si="41"/>
        <v>0</v>
      </c>
      <c r="AO188" s="34">
        <f t="shared" si="42"/>
        <v>0</v>
      </c>
      <c r="AR188" s="34">
        <f t="shared" si="43"/>
        <v>0</v>
      </c>
    </row>
    <row r="189" spans="2:44" ht="20.25">
      <c r="B189" s="33" t="s">
        <v>643</v>
      </c>
      <c r="E189" s="34">
        <f t="shared" si="30"/>
        <v>0</v>
      </c>
      <c r="H189" s="34">
        <f t="shared" si="31"/>
        <v>0</v>
      </c>
      <c r="K189" s="34">
        <f t="shared" si="32"/>
        <v>0</v>
      </c>
      <c r="N189" s="34">
        <f t="shared" si="33"/>
        <v>0</v>
      </c>
      <c r="Q189" s="34">
        <f t="shared" si="34"/>
        <v>0</v>
      </c>
      <c r="T189" s="34">
        <f t="shared" si="35"/>
        <v>0</v>
      </c>
      <c r="W189" s="34">
        <f t="shared" si="36"/>
        <v>0</v>
      </c>
      <c r="Z189" s="34">
        <f t="shared" si="37"/>
        <v>0</v>
      </c>
      <c r="AC189" s="34">
        <f t="shared" si="38"/>
        <v>0</v>
      </c>
      <c r="AF189" s="34">
        <f t="shared" si="39"/>
        <v>0</v>
      </c>
      <c r="AI189" s="34">
        <f t="shared" si="40"/>
        <v>0</v>
      </c>
      <c r="AL189" s="34">
        <f t="shared" si="41"/>
        <v>0</v>
      </c>
      <c r="AO189" s="34">
        <f t="shared" si="42"/>
        <v>0</v>
      </c>
      <c r="AR189" s="34">
        <f t="shared" si="43"/>
        <v>0</v>
      </c>
    </row>
    <row r="190" spans="2:44" ht="20.25">
      <c r="B190" s="33" t="s">
        <v>644</v>
      </c>
      <c r="E190" s="34">
        <f t="shared" si="30"/>
        <v>0</v>
      </c>
      <c r="H190" s="34">
        <f t="shared" si="31"/>
        <v>0</v>
      </c>
      <c r="K190" s="34">
        <f t="shared" si="32"/>
        <v>0</v>
      </c>
      <c r="N190" s="34">
        <f t="shared" si="33"/>
        <v>0</v>
      </c>
      <c r="Q190" s="34">
        <f t="shared" si="34"/>
        <v>0</v>
      </c>
      <c r="T190" s="34">
        <f t="shared" si="35"/>
        <v>0</v>
      </c>
      <c r="W190" s="34">
        <f t="shared" si="36"/>
        <v>0</v>
      </c>
      <c r="Z190" s="34">
        <f t="shared" si="37"/>
        <v>0</v>
      </c>
      <c r="AC190" s="34">
        <f t="shared" si="38"/>
        <v>0</v>
      </c>
      <c r="AF190" s="34">
        <f t="shared" si="39"/>
        <v>0</v>
      </c>
      <c r="AI190" s="34">
        <f t="shared" si="40"/>
        <v>0</v>
      </c>
      <c r="AL190" s="34">
        <f t="shared" si="41"/>
        <v>0</v>
      </c>
      <c r="AO190" s="34">
        <f t="shared" si="42"/>
        <v>0</v>
      </c>
      <c r="AR190" s="34">
        <f t="shared" si="43"/>
        <v>0</v>
      </c>
    </row>
    <row r="191" spans="2:44" ht="40.5">
      <c r="B191" s="33" t="s">
        <v>645</v>
      </c>
      <c r="C191" s="34">
        <v>200000</v>
      </c>
      <c r="E191" s="34">
        <f t="shared" si="30"/>
        <v>200000</v>
      </c>
      <c r="F191" s="34">
        <v>169200</v>
      </c>
      <c r="H191" s="34">
        <f t="shared" si="31"/>
        <v>169200</v>
      </c>
      <c r="K191" s="34">
        <f t="shared" si="32"/>
        <v>0</v>
      </c>
      <c r="N191" s="34">
        <f t="shared" si="33"/>
        <v>0</v>
      </c>
      <c r="Q191" s="34">
        <f t="shared" si="34"/>
        <v>0</v>
      </c>
      <c r="T191" s="34">
        <f t="shared" si="35"/>
        <v>0</v>
      </c>
      <c r="W191" s="34">
        <f t="shared" si="36"/>
        <v>0</v>
      </c>
      <c r="Z191" s="34">
        <f t="shared" si="37"/>
        <v>0</v>
      </c>
      <c r="AC191" s="34">
        <f t="shared" si="38"/>
        <v>0</v>
      </c>
      <c r="AF191" s="34">
        <f t="shared" si="39"/>
        <v>0</v>
      </c>
      <c r="AG191" s="34">
        <f>C191</f>
        <v>200000</v>
      </c>
      <c r="AI191" s="34">
        <f t="shared" si="40"/>
        <v>200000</v>
      </c>
      <c r="AJ191" s="34">
        <f>F191</f>
        <v>169200</v>
      </c>
      <c r="AL191" s="34">
        <f t="shared" si="41"/>
        <v>169200</v>
      </c>
      <c r="AO191" s="34">
        <f t="shared" si="42"/>
        <v>0</v>
      </c>
      <c r="AR191" s="34">
        <f t="shared" si="43"/>
        <v>0</v>
      </c>
    </row>
    <row r="192" spans="4:44" ht="20.25">
      <c r="D192" s="34">
        <v>70000</v>
      </c>
      <c r="E192" s="34">
        <f t="shared" si="30"/>
        <v>70000</v>
      </c>
      <c r="H192" s="34">
        <f t="shared" si="31"/>
        <v>0</v>
      </c>
      <c r="K192" s="34">
        <f t="shared" si="32"/>
        <v>0</v>
      </c>
      <c r="N192" s="34">
        <f t="shared" si="33"/>
        <v>0</v>
      </c>
      <c r="Q192" s="34">
        <f t="shared" si="34"/>
        <v>0</v>
      </c>
      <c r="T192" s="34">
        <f t="shared" si="35"/>
        <v>0</v>
      </c>
      <c r="W192" s="34">
        <f t="shared" si="36"/>
        <v>0</v>
      </c>
      <c r="Z192" s="34">
        <f t="shared" si="37"/>
        <v>0</v>
      </c>
      <c r="AC192" s="34">
        <f t="shared" si="38"/>
        <v>0</v>
      </c>
      <c r="AF192" s="34">
        <f t="shared" si="39"/>
        <v>0</v>
      </c>
      <c r="AH192" s="34">
        <f>D192</f>
        <v>70000</v>
      </c>
      <c r="AI192" s="34">
        <f t="shared" si="40"/>
        <v>70000</v>
      </c>
      <c r="AL192" s="34">
        <f t="shared" si="41"/>
        <v>0</v>
      </c>
      <c r="AO192" s="34">
        <f t="shared" si="42"/>
        <v>0</v>
      </c>
      <c r="AR192" s="34">
        <f t="shared" si="43"/>
        <v>0</v>
      </c>
    </row>
    <row r="193" spans="1:44" ht="121.5">
      <c r="A193" s="32" t="s">
        <v>646</v>
      </c>
      <c r="B193" s="33" t="s">
        <v>647</v>
      </c>
      <c r="C193" s="34">
        <v>50000</v>
      </c>
      <c r="E193" s="34">
        <f t="shared" si="30"/>
        <v>50000</v>
      </c>
      <c r="F193" s="34">
        <v>50000</v>
      </c>
      <c r="H193" s="34">
        <f t="shared" si="31"/>
        <v>50000</v>
      </c>
      <c r="K193" s="34">
        <f t="shared" si="32"/>
        <v>0</v>
      </c>
      <c r="N193" s="34">
        <f t="shared" si="33"/>
        <v>0</v>
      </c>
      <c r="Q193" s="34">
        <f t="shared" si="34"/>
        <v>0</v>
      </c>
      <c r="T193" s="34">
        <f t="shared" si="35"/>
        <v>0</v>
      </c>
      <c r="W193" s="34">
        <f t="shared" si="36"/>
        <v>0</v>
      </c>
      <c r="Z193" s="34">
        <f t="shared" si="37"/>
        <v>0</v>
      </c>
      <c r="AC193" s="34">
        <f t="shared" si="38"/>
        <v>0</v>
      </c>
      <c r="AF193" s="34">
        <f t="shared" si="39"/>
        <v>0</v>
      </c>
      <c r="AG193" s="34">
        <f>C193</f>
        <v>50000</v>
      </c>
      <c r="AI193" s="34">
        <f t="shared" si="40"/>
        <v>50000</v>
      </c>
      <c r="AJ193" s="34">
        <f>F193</f>
        <v>50000</v>
      </c>
      <c r="AL193" s="34">
        <f t="shared" si="41"/>
        <v>50000</v>
      </c>
      <c r="AO193" s="34">
        <f t="shared" si="42"/>
        <v>0</v>
      </c>
      <c r="AR193" s="34">
        <f t="shared" si="43"/>
        <v>0</v>
      </c>
    </row>
    <row r="194" spans="2:44" ht="40.5">
      <c r="B194" s="33" t="s">
        <v>648</v>
      </c>
      <c r="E194" s="34">
        <f t="shared" si="30"/>
        <v>0</v>
      </c>
      <c r="H194" s="34">
        <f t="shared" si="31"/>
        <v>0</v>
      </c>
      <c r="K194" s="34">
        <f t="shared" si="32"/>
        <v>0</v>
      </c>
      <c r="N194" s="34">
        <f t="shared" si="33"/>
        <v>0</v>
      </c>
      <c r="Q194" s="34">
        <f t="shared" si="34"/>
        <v>0</v>
      </c>
      <c r="T194" s="34">
        <f t="shared" si="35"/>
        <v>0</v>
      </c>
      <c r="W194" s="34">
        <f t="shared" si="36"/>
        <v>0</v>
      </c>
      <c r="Z194" s="34">
        <f t="shared" si="37"/>
        <v>0</v>
      </c>
      <c r="AC194" s="34">
        <f t="shared" si="38"/>
        <v>0</v>
      </c>
      <c r="AF194" s="34">
        <f t="shared" si="39"/>
        <v>0</v>
      </c>
      <c r="AI194" s="34">
        <f t="shared" si="40"/>
        <v>0</v>
      </c>
      <c r="AL194" s="34">
        <f t="shared" si="41"/>
        <v>0</v>
      </c>
      <c r="AO194" s="34">
        <f t="shared" si="42"/>
        <v>0</v>
      </c>
      <c r="AR194" s="34">
        <f t="shared" si="43"/>
        <v>0</v>
      </c>
    </row>
    <row r="195" spans="1:44" ht="81">
      <c r="A195" s="32" t="s">
        <v>649</v>
      </c>
      <c r="B195" s="33" t="s">
        <v>254</v>
      </c>
      <c r="D195" s="34">
        <v>1022000</v>
      </c>
      <c r="E195" s="34">
        <f t="shared" si="30"/>
        <v>1022000</v>
      </c>
      <c r="G195" s="34">
        <v>875708</v>
      </c>
      <c r="H195" s="34">
        <f t="shared" si="31"/>
        <v>875708</v>
      </c>
      <c r="J195" s="34">
        <f>D195</f>
        <v>1022000</v>
      </c>
      <c r="K195" s="34">
        <f t="shared" si="32"/>
        <v>1022000</v>
      </c>
      <c r="M195" s="34">
        <f>G195</f>
        <v>875708</v>
      </c>
      <c r="N195" s="34">
        <f t="shared" si="33"/>
        <v>875708</v>
      </c>
      <c r="Q195" s="34">
        <f t="shared" si="34"/>
        <v>0</v>
      </c>
      <c r="T195" s="34">
        <f t="shared" si="35"/>
        <v>0</v>
      </c>
      <c r="W195" s="34">
        <f t="shared" si="36"/>
        <v>0</v>
      </c>
      <c r="Z195" s="34">
        <f t="shared" si="37"/>
        <v>0</v>
      </c>
      <c r="AC195" s="34">
        <f t="shared" si="38"/>
        <v>0</v>
      </c>
      <c r="AF195" s="34">
        <f t="shared" si="39"/>
        <v>0</v>
      </c>
      <c r="AI195" s="34">
        <f t="shared" si="40"/>
        <v>0</v>
      </c>
      <c r="AL195" s="34">
        <f t="shared" si="41"/>
        <v>0</v>
      </c>
      <c r="AO195" s="34">
        <f t="shared" si="42"/>
        <v>0</v>
      </c>
      <c r="AR195" s="34">
        <f t="shared" si="43"/>
        <v>0</v>
      </c>
    </row>
    <row r="196" spans="1:44" ht="40.5">
      <c r="A196" s="32" t="s">
        <v>650</v>
      </c>
      <c r="B196" s="33" t="s">
        <v>651</v>
      </c>
      <c r="D196" s="34">
        <v>840000</v>
      </c>
      <c r="E196" s="34">
        <f t="shared" si="30"/>
        <v>840000</v>
      </c>
      <c r="G196" s="34">
        <v>615661</v>
      </c>
      <c r="H196" s="34">
        <f t="shared" si="31"/>
        <v>615661</v>
      </c>
      <c r="J196" s="34">
        <f>D196</f>
        <v>840000</v>
      </c>
      <c r="K196" s="34">
        <f t="shared" si="32"/>
        <v>840000</v>
      </c>
      <c r="M196" s="34">
        <f>G196</f>
        <v>615661</v>
      </c>
      <c r="N196" s="34">
        <f t="shared" si="33"/>
        <v>615661</v>
      </c>
      <c r="Q196" s="34">
        <f t="shared" si="34"/>
        <v>0</v>
      </c>
      <c r="T196" s="34">
        <f t="shared" si="35"/>
        <v>0</v>
      </c>
      <c r="W196" s="34">
        <f t="shared" si="36"/>
        <v>0</v>
      </c>
      <c r="Z196" s="34">
        <f t="shared" si="37"/>
        <v>0</v>
      </c>
      <c r="AC196" s="34">
        <f t="shared" si="38"/>
        <v>0</v>
      </c>
      <c r="AF196" s="34">
        <f t="shared" si="39"/>
        <v>0</v>
      </c>
      <c r="AI196" s="34">
        <f t="shared" si="40"/>
        <v>0</v>
      </c>
      <c r="AL196" s="34">
        <f t="shared" si="41"/>
        <v>0</v>
      </c>
      <c r="AO196" s="34">
        <f t="shared" si="42"/>
        <v>0</v>
      </c>
      <c r="AR196" s="34">
        <f t="shared" si="43"/>
        <v>0</v>
      </c>
    </row>
    <row r="197" spans="1:44" ht="40.5">
      <c r="A197" s="32" t="s">
        <v>652</v>
      </c>
      <c r="B197" s="33" t="s">
        <v>251</v>
      </c>
      <c r="C197" s="34">
        <v>30000</v>
      </c>
      <c r="E197" s="34">
        <f t="shared" si="30"/>
        <v>30000</v>
      </c>
      <c r="F197" s="34">
        <v>25047.22</v>
      </c>
      <c r="H197" s="34">
        <f t="shared" si="31"/>
        <v>25047.22</v>
      </c>
      <c r="I197" s="34">
        <f>C197</f>
        <v>30000</v>
      </c>
      <c r="K197" s="34">
        <v>0</v>
      </c>
      <c r="L197" s="34">
        <v>0</v>
      </c>
      <c r="N197" s="34">
        <f t="shared" si="33"/>
        <v>0</v>
      </c>
      <c r="Q197" s="34">
        <f t="shared" si="34"/>
        <v>0</v>
      </c>
      <c r="T197" s="34">
        <f t="shared" si="35"/>
        <v>0</v>
      </c>
      <c r="U197" s="34">
        <f>C197</f>
        <v>30000</v>
      </c>
      <c r="W197" s="34">
        <f t="shared" si="36"/>
        <v>30000</v>
      </c>
      <c r="X197" s="34">
        <f>F197</f>
        <v>25047.22</v>
      </c>
      <c r="Z197" s="34">
        <f t="shared" si="37"/>
        <v>25047.22</v>
      </c>
      <c r="AC197" s="34">
        <f t="shared" si="38"/>
        <v>0</v>
      </c>
      <c r="AF197" s="34">
        <f t="shared" si="39"/>
        <v>0</v>
      </c>
      <c r="AI197" s="34">
        <f t="shared" si="40"/>
        <v>0</v>
      </c>
      <c r="AL197" s="34">
        <f t="shared" si="41"/>
        <v>0</v>
      </c>
      <c r="AO197" s="34">
        <f t="shared" si="42"/>
        <v>0</v>
      </c>
      <c r="AR197" s="34">
        <f t="shared" si="43"/>
        <v>0</v>
      </c>
    </row>
    <row r="198" spans="1:44" ht="20.25">
      <c r="A198" s="32" t="s">
        <v>653</v>
      </c>
      <c r="B198" s="33" t="s">
        <v>654</v>
      </c>
      <c r="C198" s="34">
        <v>50000</v>
      </c>
      <c r="E198" s="34">
        <f t="shared" si="30"/>
        <v>50000</v>
      </c>
      <c r="F198" s="34">
        <v>22540</v>
      </c>
      <c r="H198" s="34">
        <f t="shared" si="31"/>
        <v>22540</v>
      </c>
      <c r="K198" s="34">
        <f t="shared" si="32"/>
        <v>0</v>
      </c>
      <c r="N198" s="34">
        <f t="shared" si="33"/>
        <v>0</v>
      </c>
      <c r="Q198" s="34">
        <f t="shared" si="34"/>
        <v>0</v>
      </c>
      <c r="T198" s="34">
        <f t="shared" si="35"/>
        <v>0</v>
      </c>
      <c r="W198" s="34">
        <f t="shared" si="36"/>
        <v>0</v>
      </c>
      <c r="Z198" s="34">
        <f t="shared" si="37"/>
        <v>0</v>
      </c>
      <c r="AC198" s="34">
        <f t="shared" si="38"/>
        <v>0</v>
      </c>
      <c r="AF198" s="34">
        <f t="shared" si="39"/>
        <v>0</v>
      </c>
      <c r="AI198" s="34">
        <f t="shared" si="40"/>
        <v>0</v>
      </c>
      <c r="AL198" s="34">
        <f t="shared" si="41"/>
        <v>0</v>
      </c>
      <c r="AM198" s="34">
        <f>C198</f>
        <v>50000</v>
      </c>
      <c r="AO198" s="34">
        <f t="shared" si="42"/>
        <v>50000</v>
      </c>
      <c r="AP198" s="34">
        <f>F198</f>
        <v>22540</v>
      </c>
      <c r="AR198" s="34">
        <f t="shared" si="43"/>
        <v>22540</v>
      </c>
    </row>
    <row r="199" spans="2:44" ht="20.25">
      <c r="B199" s="33" t="s">
        <v>655</v>
      </c>
      <c r="E199" s="34">
        <f aca="true" t="shared" si="44" ref="E199:E262">SUM(C199:D199)</f>
        <v>0</v>
      </c>
      <c r="H199" s="34">
        <f aca="true" t="shared" si="45" ref="H199:H262">SUM(F199:G199)</f>
        <v>0</v>
      </c>
      <c r="K199" s="34">
        <f aca="true" t="shared" si="46" ref="K199:K262">SUM(I199:J199)</f>
        <v>0</v>
      </c>
      <c r="N199" s="34">
        <f aca="true" t="shared" si="47" ref="N199:N262">SUM(L199:M199)</f>
        <v>0</v>
      </c>
      <c r="Q199" s="34">
        <f aca="true" t="shared" si="48" ref="Q199:Q262">SUM(O199:P199)</f>
        <v>0</v>
      </c>
      <c r="T199" s="34">
        <f aca="true" t="shared" si="49" ref="T199:T262">SUM(R199:S199)</f>
        <v>0</v>
      </c>
      <c r="W199" s="34">
        <f aca="true" t="shared" si="50" ref="W199:W262">SUM(U199:V199)</f>
        <v>0</v>
      </c>
      <c r="Z199" s="34">
        <f aca="true" t="shared" si="51" ref="Z199:Z262">SUM(X199:Y199)</f>
        <v>0</v>
      </c>
      <c r="AC199" s="34">
        <f aca="true" t="shared" si="52" ref="AC199:AC262">SUM(AA199:AB199)</f>
        <v>0</v>
      </c>
      <c r="AF199" s="34">
        <f aca="true" t="shared" si="53" ref="AF199:AF262">SUM(AD199:AE199)</f>
        <v>0</v>
      </c>
      <c r="AI199" s="34">
        <f aca="true" t="shared" si="54" ref="AI199:AI262">SUM(AG199:AH199)</f>
        <v>0</v>
      </c>
      <c r="AL199" s="34">
        <f aca="true" t="shared" si="55" ref="AL199:AL262">SUM(AJ199:AK199)</f>
        <v>0</v>
      </c>
      <c r="AO199" s="34">
        <f aca="true" t="shared" si="56" ref="AO199:AO262">SUM(AM199:AN199)</f>
        <v>0</v>
      </c>
      <c r="AR199" s="34">
        <f aca="true" t="shared" si="57" ref="AR199:AR262">SUM(AP199:AQ199)</f>
        <v>0</v>
      </c>
    </row>
    <row r="200" spans="2:44" ht="20.25">
      <c r="B200" s="33" t="s">
        <v>656</v>
      </c>
      <c r="E200" s="34">
        <f t="shared" si="44"/>
        <v>0</v>
      </c>
      <c r="H200" s="34">
        <f t="shared" si="45"/>
        <v>0</v>
      </c>
      <c r="K200" s="34">
        <f t="shared" si="46"/>
        <v>0</v>
      </c>
      <c r="N200" s="34">
        <f t="shared" si="47"/>
        <v>0</v>
      </c>
      <c r="Q200" s="34">
        <f t="shared" si="48"/>
        <v>0</v>
      </c>
      <c r="T200" s="34">
        <f t="shared" si="49"/>
        <v>0</v>
      </c>
      <c r="W200" s="34">
        <f t="shared" si="50"/>
        <v>0</v>
      </c>
      <c r="Z200" s="34">
        <f t="shared" si="51"/>
        <v>0</v>
      </c>
      <c r="AC200" s="34">
        <f t="shared" si="52"/>
        <v>0</v>
      </c>
      <c r="AF200" s="34">
        <f t="shared" si="53"/>
        <v>0</v>
      </c>
      <c r="AI200" s="34">
        <f t="shared" si="54"/>
        <v>0</v>
      </c>
      <c r="AL200" s="34">
        <f t="shared" si="55"/>
        <v>0</v>
      </c>
      <c r="AO200" s="34">
        <f t="shared" si="56"/>
        <v>0</v>
      </c>
      <c r="AR200" s="34">
        <f t="shared" si="57"/>
        <v>0</v>
      </c>
    </row>
    <row r="201" spans="2:44" ht="20.25">
      <c r="B201" s="33" t="s">
        <v>657</v>
      </c>
      <c r="E201" s="34">
        <f t="shared" si="44"/>
        <v>0</v>
      </c>
      <c r="H201" s="34">
        <f t="shared" si="45"/>
        <v>0</v>
      </c>
      <c r="K201" s="34">
        <f t="shared" si="46"/>
        <v>0</v>
      </c>
      <c r="N201" s="34">
        <f t="shared" si="47"/>
        <v>0</v>
      </c>
      <c r="Q201" s="34">
        <f t="shared" si="48"/>
        <v>0</v>
      </c>
      <c r="T201" s="34">
        <f t="shared" si="49"/>
        <v>0</v>
      </c>
      <c r="W201" s="34">
        <f t="shared" si="50"/>
        <v>0</v>
      </c>
      <c r="Z201" s="34">
        <f t="shared" si="51"/>
        <v>0</v>
      </c>
      <c r="AC201" s="34">
        <f t="shared" si="52"/>
        <v>0</v>
      </c>
      <c r="AF201" s="34">
        <f t="shared" si="53"/>
        <v>0</v>
      </c>
      <c r="AI201" s="34">
        <f t="shared" si="54"/>
        <v>0</v>
      </c>
      <c r="AL201" s="34">
        <f t="shared" si="55"/>
        <v>0</v>
      </c>
      <c r="AO201" s="34">
        <f t="shared" si="56"/>
        <v>0</v>
      </c>
      <c r="AR201" s="34">
        <f t="shared" si="57"/>
        <v>0</v>
      </c>
    </row>
    <row r="202" spans="2:44" ht="20.25">
      <c r="B202" s="33" t="s">
        <v>399</v>
      </c>
      <c r="E202" s="34">
        <f t="shared" si="44"/>
        <v>0</v>
      </c>
      <c r="H202" s="34">
        <f t="shared" si="45"/>
        <v>0</v>
      </c>
      <c r="K202" s="34">
        <f t="shared" si="46"/>
        <v>0</v>
      </c>
      <c r="N202" s="34">
        <f t="shared" si="47"/>
        <v>0</v>
      </c>
      <c r="Q202" s="34">
        <f t="shared" si="48"/>
        <v>0</v>
      </c>
      <c r="T202" s="34">
        <f t="shared" si="49"/>
        <v>0</v>
      </c>
      <c r="W202" s="34">
        <f t="shared" si="50"/>
        <v>0</v>
      </c>
      <c r="Z202" s="34">
        <f t="shared" si="51"/>
        <v>0</v>
      </c>
      <c r="AC202" s="34">
        <f t="shared" si="52"/>
        <v>0</v>
      </c>
      <c r="AF202" s="34">
        <f t="shared" si="53"/>
        <v>0</v>
      </c>
      <c r="AI202" s="34">
        <f t="shared" si="54"/>
        <v>0</v>
      </c>
      <c r="AL202" s="34">
        <f t="shared" si="55"/>
        <v>0</v>
      </c>
      <c r="AO202" s="34">
        <f t="shared" si="56"/>
        <v>0</v>
      </c>
      <c r="AR202" s="34">
        <f t="shared" si="57"/>
        <v>0</v>
      </c>
    </row>
    <row r="203" spans="1:44" ht="40.5">
      <c r="A203" s="32" t="s">
        <v>658</v>
      </c>
      <c r="B203" s="33" t="s">
        <v>659</v>
      </c>
      <c r="E203" s="34">
        <f t="shared" si="44"/>
        <v>0</v>
      </c>
      <c r="H203" s="34">
        <f t="shared" si="45"/>
        <v>0</v>
      </c>
      <c r="K203" s="34">
        <f t="shared" si="46"/>
        <v>0</v>
      </c>
      <c r="N203" s="34">
        <f t="shared" si="47"/>
        <v>0</v>
      </c>
      <c r="Q203" s="34">
        <f t="shared" si="48"/>
        <v>0</v>
      </c>
      <c r="T203" s="34">
        <f t="shared" si="49"/>
        <v>0</v>
      </c>
      <c r="W203" s="34">
        <f t="shared" si="50"/>
        <v>0</v>
      </c>
      <c r="Z203" s="34">
        <f t="shared" si="51"/>
        <v>0</v>
      </c>
      <c r="AC203" s="34">
        <f t="shared" si="52"/>
        <v>0</v>
      </c>
      <c r="AF203" s="34">
        <f t="shared" si="53"/>
        <v>0</v>
      </c>
      <c r="AI203" s="34">
        <f t="shared" si="54"/>
        <v>0</v>
      </c>
      <c r="AL203" s="34">
        <f t="shared" si="55"/>
        <v>0</v>
      </c>
      <c r="AO203" s="34">
        <f t="shared" si="56"/>
        <v>0</v>
      </c>
      <c r="AR203" s="34">
        <f t="shared" si="57"/>
        <v>0</v>
      </c>
    </row>
    <row r="204" spans="2:44" ht="20.25">
      <c r="B204" s="33" t="s">
        <v>660</v>
      </c>
      <c r="E204" s="34">
        <f t="shared" si="44"/>
        <v>0</v>
      </c>
      <c r="H204" s="34">
        <f t="shared" si="45"/>
        <v>0</v>
      </c>
      <c r="K204" s="34">
        <f t="shared" si="46"/>
        <v>0</v>
      </c>
      <c r="N204" s="34">
        <f t="shared" si="47"/>
        <v>0</v>
      </c>
      <c r="Q204" s="34">
        <f t="shared" si="48"/>
        <v>0</v>
      </c>
      <c r="T204" s="34">
        <f t="shared" si="49"/>
        <v>0</v>
      </c>
      <c r="W204" s="34">
        <f t="shared" si="50"/>
        <v>0</v>
      </c>
      <c r="Z204" s="34">
        <f t="shared" si="51"/>
        <v>0</v>
      </c>
      <c r="AC204" s="34">
        <f t="shared" si="52"/>
        <v>0</v>
      </c>
      <c r="AF204" s="34">
        <f t="shared" si="53"/>
        <v>0</v>
      </c>
      <c r="AI204" s="34">
        <f t="shared" si="54"/>
        <v>0</v>
      </c>
      <c r="AL204" s="34">
        <f t="shared" si="55"/>
        <v>0</v>
      </c>
      <c r="AO204" s="34">
        <f t="shared" si="56"/>
        <v>0</v>
      </c>
      <c r="AR204" s="34">
        <f t="shared" si="57"/>
        <v>0</v>
      </c>
    </row>
    <row r="205" spans="2:44" ht="20.25">
      <c r="B205" s="33" t="s">
        <v>661</v>
      </c>
      <c r="C205" s="34">
        <v>2000</v>
      </c>
      <c r="E205" s="34">
        <f t="shared" si="44"/>
        <v>2000</v>
      </c>
      <c r="F205" s="34">
        <v>1120</v>
      </c>
      <c r="H205" s="34">
        <f t="shared" si="45"/>
        <v>1120</v>
      </c>
      <c r="K205" s="34">
        <f t="shared" si="46"/>
        <v>0</v>
      </c>
      <c r="N205" s="34">
        <f t="shared" si="47"/>
        <v>0</v>
      </c>
      <c r="Q205" s="34">
        <f t="shared" si="48"/>
        <v>0</v>
      </c>
      <c r="T205" s="34">
        <f t="shared" si="49"/>
        <v>0</v>
      </c>
      <c r="W205" s="34">
        <f t="shared" si="50"/>
        <v>0</v>
      </c>
      <c r="Z205" s="34">
        <f t="shared" si="51"/>
        <v>0</v>
      </c>
      <c r="AA205" s="34">
        <f>C205</f>
        <v>2000</v>
      </c>
      <c r="AC205" s="34">
        <f t="shared" si="52"/>
        <v>2000</v>
      </c>
      <c r="AD205" s="34">
        <f>F205</f>
        <v>1120</v>
      </c>
      <c r="AF205" s="34">
        <f t="shared" si="53"/>
        <v>1120</v>
      </c>
      <c r="AI205" s="34">
        <f t="shared" si="54"/>
        <v>0</v>
      </c>
      <c r="AL205" s="34">
        <f t="shared" si="55"/>
        <v>0</v>
      </c>
      <c r="AO205" s="34">
        <f t="shared" si="56"/>
        <v>0</v>
      </c>
      <c r="AR205" s="34">
        <f t="shared" si="57"/>
        <v>0</v>
      </c>
    </row>
    <row r="206" spans="2:44" ht="20.25">
      <c r="B206" s="33" t="s">
        <v>662</v>
      </c>
      <c r="E206" s="34">
        <f t="shared" si="44"/>
        <v>0</v>
      </c>
      <c r="H206" s="34">
        <f t="shared" si="45"/>
        <v>0</v>
      </c>
      <c r="K206" s="34">
        <f t="shared" si="46"/>
        <v>0</v>
      </c>
      <c r="N206" s="34">
        <f t="shared" si="47"/>
        <v>0</v>
      </c>
      <c r="Q206" s="34">
        <f t="shared" si="48"/>
        <v>0</v>
      </c>
      <c r="T206" s="34">
        <f t="shared" si="49"/>
        <v>0</v>
      </c>
      <c r="W206" s="34">
        <f t="shared" si="50"/>
        <v>0</v>
      </c>
      <c r="Z206" s="34">
        <f t="shared" si="51"/>
        <v>0</v>
      </c>
      <c r="AC206" s="34">
        <f t="shared" si="52"/>
        <v>0</v>
      </c>
      <c r="AF206" s="34">
        <f t="shared" si="53"/>
        <v>0</v>
      </c>
      <c r="AI206" s="34">
        <f t="shared" si="54"/>
        <v>0</v>
      </c>
      <c r="AL206" s="34">
        <f t="shared" si="55"/>
        <v>0</v>
      </c>
      <c r="AO206" s="34">
        <f t="shared" si="56"/>
        <v>0</v>
      </c>
      <c r="AR206" s="34">
        <f t="shared" si="57"/>
        <v>0</v>
      </c>
    </row>
    <row r="207" spans="2:44" ht="60.75">
      <c r="B207" s="33" t="s">
        <v>663</v>
      </c>
      <c r="D207" s="34">
        <v>644400</v>
      </c>
      <c r="E207" s="34">
        <f t="shared" si="44"/>
        <v>644400</v>
      </c>
      <c r="G207" s="34">
        <v>571426.51</v>
      </c>
      <c r="H207" s="34">
        <f t="shared" si="45"/>
        <v>571426.51</v>
      </c>
      <c r="K207" s="34">
        <f t="shared" si="46"/>
        <v>0</v>
      </c>
      <c r="N207" s="34">
        <f t="shared" si="47"/>
        <v>0</v>
      </c>
      <c r="Q207" s="34">
        <f t="shared" si="48"/>
        <v>0</v>
      </c>
      <c r="T207" s="34">
        <f t="shared" si="49"/>
        <v>0</v>
      </c>
      <c r="W207" s="34">
        <f t="shared" si="50"/>
        <v>0</v>
      </c>
      <c r="Z207" s="34">
        <f t="shared" si="51"/>
        <v>0</v>
      </c>
      <c r="AB207" s="34">
        <f>D207</f>
        <v>644400</v>
      </c>
      <c r="AC207" s="34">
        <f t="shared" si="52"/>
        <v>644400</v>
      </c>
      <c r="AE207" s="34">
        <f>G207</f>
        <v>571426.51</v>
      </c>
      <c r="AF207" s="34">
        <f t="shared" si="53"/>
        <v>571426.51</v>
      </c>
      <c r="AI207" s="34">
        <f t="shared" si="54"/>
        <v>0</v>
      </c>
      <c r="AL207" s="34">
        <f t="shared" si="55"/>
        <v>0</v>
      </c>
      <c r="AO207" s="34">
        <f t="shared" si="56"/>
        <v>0</v>
      </c>
      <c r="AR207" s="34">
        <f t="shared" si="57"/>
        <v>0</v>
      </c>
    </row>
    <row r="208" spans="2:44" ht="20.25">
      <c r="B208" s="33" t="s">
        <v>662</v>
      </c>
      <c r="E208" s="34">
        <f t="shared" si="44"/>
        <v>0</v>
      </c>
      <c r="H208" s="34">
        <f t="shared" si="45"/>
        <v>0</v>
      </c>
      <c r="K208" s="34">
        <f t="shared" si="46"/>
        <v>0</v>
      </c>
      <c r="N208" s="34">
        <f t="shared" si="47"/>
        <v>0</v>
      </c>
      <c r="Q208" s="34">
        <f t="shared" si="48"/>
        <v>0</v>
      </c>
      <c r="T208" s="34">
        <f t="shared" si="49"/>
        <v>0</v>
      </c>
      <c r="W208" s="34">
        <f t="shared" si="50"/>
        <v>0</v>
      </c>
      <c r="Z208" s="34">
        <f t="shared" si="51"/>
        <v>0</v>
      </c>
      <c r="AC208" s="34">
        <f t="shared" si="52"/>
        <v>0</v>
      </c>
      <c r="AF208" s="34">
        <f t="shared" si="53"/>
        <v>0</v>
      </c>
      <c r="AI208" s="34">
        <f t="shared" si="54"/>
        <v>0</v>
      </c>
      <c r="AL208" s="34">
        <f t="shared" si="55"/>
        <v>0</v>
      </c>
      <c r="AO208" s="34">
        <f t="shared" si="56"/>
        <v>0</v>
      </c>
      <c r="AR208" s="34">
        <f t="shared" si="57"/>
        <v>0</v>
      </c>
    </row>
    <row r="209" spans="2:44" ht="60.75">
      <c r="B209" s="33" t="s">
        <v>664</v>
      </c>
      <c r="E209" s="34">
        <f t="shared" si="44"/>
        <v>0</v>
      </c>
      <c r="H209" s="34">
        <f t="shared" si="45"/>
        <v>0</v>
      </c>
      <c r="K209" s="34">
        <f t="shared" si="46"/>
        <v>0</v>
      </c>
      <c r="N209" s="34">
        <f t="shared" si="47"/>
        <v>0</v>
      </c>
      <c r="Q209" s="34">
        <f t="shared" si="48"/>
        <v>0</v>
      </c>
      <c r="T209" s="34">
        <f t="shared" si="49"/>
        <v>0</v>
      </c>
      <c r="W209" s="34">
        <f t="shared" si="50"/>
        <v>0</v>
      </c>
      <c r="Z209" s="34">
        <f t="shared" si="51"/>
        <v>0</v>
      </c>
      <c r="AC209" s="34">
        <f t="shared" si="52"/>
        <v>0</v>
      </c>
      <c r="AF209" s="34">
        <f t="shared" si="53"/>
        <v>0</v>
      </c>
      <c r="AI209" s="34">
        <f t="shared" si="54"/>
        <v>0</v>
      </c>
      <c r="AL209" s="34">
        <f t="shared" si="55"/>
        <v>0</v>
      </c>
      <c r="AO209" s="34">
        <f t="shared" si="56"/>
        <v>0</v>
      </c>
      <c r="AR209" s="34">
        <f t="shared" si="57"/>
        <v>0</v>
      </c>
    </row>
    <row r="210" spans="2:44" ht="20.25">
      <c r="B210" s="33" t="s">
        <v>665</v>
      </c>
      <c r="D210" s="34">
        <v>1571040</v>
      </c>
      <c r="E210" s="34">
        <f t="shared" si="44"/>
        <v>1571040</v>
      </c>
      <c r="G210" s="34">
        <v>1545223.6</v>
      </c>
      <c r="H210" s="34">
        <f t="shared" si="45"/>
        <v>1545223.6</v>
      </c>
      <c r="K210" s="34">
        <f t="shared" si="46"/>
        <v>0</v>
      </c>
      <c r="N210" s="34">
        <f t="shared" si="47"/>
        <v>0</v>
      </c>
      <c r="Q210" s="34">
        <f t="shared" si="48"/>
        <v>0</v>
      </c>
      <c r="T210" s="34">
        <f t="shared" si="49"/>
        <v>0</v>
      </c>
      <c r="W210" s="34">
        <f t="shared" si="50"/>
        <v>0</v>
      </c>
      <c r="Z210" s="34">
        <f t="shared" si="51"/>
        <v>0</v>
      </c>
      <c r="AB210" s="34">
        <f>D210</f>
        <v>1571040</v>
      </c>
      <c r="AC210" s="34">
        <f t="shared" si="52"/>
        <v>1571040</v>
      </c>
      <c r="AE210" s="34">
        <f>G210</f>
        <v>1545223.6</v>
      </c>
      <c r="AF210" s="34">
        <f t="shared" si="53"/>
        <v>1545223.6</v>
      </c>
      <c r="AI210" s="34">
        <f t="shared" si="54"/>
        <v>0</v>
      </c>
      <c r="AL210" s="34">
        <f t="shared" si="55"/>
        <v>0</v>
      </c>
      <c r="AO210" s="34">
        <f t="shared" si="56"/>
        <v>0</v>
      </c>
      <c r="AR210" s="34">
        <f t="shared" si="57"/>
        <v>0</v>
      </c>
    </row>
    <row r="211" spans="2:44" ht="40.5">
      <c r="B211" s="33" t="s">
        <v>659</v>
      </c>
      <c r="E211" s="34">
        <f t="shared" si="44"/>
        <v>0</v>
      </c>
      <c r="H211" s="34">
        <f t="shared" si="45"/>
        <v>0</v>
      </c>
      <c r="K211" s="34">
        <f t="shared" si="46"/>
        <v>0</v>
      </c>
      <c r="N211" s="34">
        <f t="shared" si="47"/>
        <v>0</v>
      </c>
      <c r="Q211" s="34">
        <f t="shared" si="48"/>
        <v>0</v>
      </c>
      <c r="T211" s="34">
        <f t="shared" si="49"/>
        <v>0</v>
      </c>
      <c r="W211" s="34">
        <f t="shared" si="50"/>
        <v>0</v>
      </c>
      <c r="Z211" s="34">
        <f t="shared" si="51"/>
        <v>0</v>
      </c>
      <c r="AC211" s="34">
        <f t="shared" si="52"/>
        <v>0</v>
      </c>
      <c r="AF211" s="34">
        <f t="shared" si="53"/>
        <v>0</v>
      </c>
      <c r="AI211" s="34">
        <f t="shared" si="54"/>
        <v>0</v>
      </c>
      <c r="AL211" s="34">
        <f t="shared" si="55"/>
        <v>0</v>
      </c>
      <c r="AO211" s="34">
        <f t="shared" si="56"/>
        <v>0</v>
      </c>
      <c r="AR211" s="34">
        <f t="shared" si="57"/>
        <v>0</v>
      </c>
    </row>
    <row r="212" spans="2:44" ht="40.5">
      <c r="B212" s="33" t="s">
        <v>666</v>
      </c>
      <c r="E212" s="34">
        <f t="shared" si="44"/>
        <v>0</v>
      </c>
      <c r="H212" s="34">
        <f t="shared" si="45"/>
        <v>0</v>
      </c>
      <c r="K212" s="34">
        <f t="shared" si="46"/>
        <v>0</v>
      </c>
      <c r="N212" s="34">
        <f t="shared" si="47"/>
        <v>0</v>
      </c>
      <c r="Q212" s="34">
        <f t="shared" si="48"/>
        <v>0</v>
      </c>
      <c r="T212" s="34">
        <f t="shared" si="49"/>
        <v>0</v>
      </c>
      <c r="W212" s="34">
        <f t="shared" si="50"/>
        <v>0</v>
      </c>
      <c r="Z212" s="34">
        <f t="shared" si="51"/>
        <v>0</v>
      </c>
      <c r="AC212" s="34">
        <f t="shared" si="52"/>
        <v>0</v>
      </c>
      <c r="AF212" s="34">
        <f t="shared" si="53"/>
        <v>0</v>
      </c>
      <c r="AI212" s="34">
        <f t="shared" si="54"/>
        <v>0</v>
      </c>
      <c r="AL212" s="34">
        <f t="shared" si="55"/>
        <v>0</v>
      </c>
      <c r="AO212" s="34">
        <f t="shared" si="56"/>
        <v>0</v>
      </c>
      <c r="AR212" s="34">
        <f t="shared" si="57"/>
        <v>0</v>
      </c>
    </row>
    <row r="213" spans="2:44" ht="20.25">
      <c r="B213" s="33" t="s">
        <v>667</v>
      </c>
      <c r="E213" s="34">
        <f t="shared" si="44"/>
        <v>0</v>
      </c>
      <c r="H213" s="34">
        <f t="shared" si="45"/>
        <v>0</v>
      </c>
      <c r="K213" s="34">
        <f t="shared" si="46"/>
        <v>0</v>
      </c>
      <c r="N213" s="34">
        <f t="shared" si="47"/>
        <v>0</v>
      </c>
      <c r="Q213" s="34">
        <f t="shared" si="48"/>
        <v>0</v>
      </c>
      <c r="T213" s="34">
        <f t="shared" si="49"/>
        <v>0</v>
      </c>
      <c r="W213" s="34">
        <f t="shared" si="50"/>
        <v>0</v>
      </c>
      <c r="Z213" s="34">
        <f t="shared" si="51"/>
        <v>0</v>
      </c>
      <c r="AC213" s="34">
        <f t="shared" si="52"/>
        <v>0</v>
      </c>
      <c r="AF213" s="34">
        <f t="shared" si="53"/>
        <v>0</v>
      </c>
      <c r="AI213" s="34">
        <f t="shared" si="54"/>
        <v>0</v>
      </c>
      <c r="AL213" s="34">
        <f t="shared" si="55"/>
        <v>0</v>
      </c>
      <c r="AO213" s="34">
        <f t="shared" si="56"/>
        <v>0</v>
      </c>
      <c r="AR213" s="34">
        <f t="shared" si="57"/>
        <v>0</v>
      </c>
    </row>
    <row r="214" spans="2:44" ht="60.75">
      <c r="B214" s="33" t="s">
        <v>668</v>
      </c>
      <c r="D214" s="34">
        <v>117600</v>
      </c>
      <c r="E214" s="34">
        <f t="shared" si="44"/>
        <v>117600</v>
      </c>
      <c r="G214" s="34">
        <v>94513</v>
      </c>
      <c r="H214" s="34">
        <f t="shared" si="45"/>
        <v>94513</v>
      </c>
      <c r="K214" s="34">
        <f t="shared" si="46"/>
        <v>0</v>
      </c>
      <c r="N214" s="34">
        <f t="shared" si="47"/>
        <v>0</v>
      </c>
      <c r="Q214" s="34">
        <f t="shared" si="48"/>
        <v>0</v>
      </c>
      <c r="T214" s="34">
        <f t="shared" si="49"/>
        <v>0</v>
      </c>
      <c r="W214" s="34">
        <f t="shared" si="50"/>
        <v>0</v>
      </c>
      <c r="Z214" s="34">
        <f t="shared" si="51"/>
        <v>0</v>
      </c>
      <c r="AB214" s="34">
        <f>D214</f>
        <v>117600</v>
      </c>
      <c r="AC214" s="34">
        <f t="shared" si="52"/>
        <v>117600</v>
      </c>
      <c r="AE214" s="34">
        <f>G214</f>
        <v>94513</v>
      </c>
      <c r="AF214" s="34">
        <f t="shared" si="53"/>
        <v>94513</v>
      </c>
      <c r="AI214" s="34">
        <f t="shared" si="54"/>
        <v>0</v>
      </c>
      <c r="AL214" s="34">
        <f t="shared" si="55"/>
        <v>0</v>
      </c>
      <c r="AO214" s="34">
        <f t="shared" si="56"/>
        <v>0</v>
      </c>
      <c r="AR214" s="34">
        <f t="shared" si="57"/>
        <v>0</v>
      </c>
    </row>
    <row r="215" spans="2:44" ht="81">
      <c r="B215" s="33" t="s">
        <v>669</v>
      </c>
      <c r="C215" s="34">
        <v>10000</v>
      </c>
      <c r="E215" s="34">
        <f t="shared" si="44"/>
        <v>10000</v>
      </c>
      <c r="F215" s="34">
        <v>2456</v>
      </c>
      <c r="H215" s="34">
        <f t="shared" si="45"/>
        <v>2456</v>
      </c>
      <c r="K215" s="34">
        <f t="shared" si="46"/>
        <v>0</v>
      </c>
      <c r="N215" s="34">
        <f t="shared" si="47"/>
        <v>0</v>
      </c>
      <c r="Q215" s="34">
        <f t="shared" si="48"/>
        <v>0</v>
      </c>
      <c r="T215" s="34">
        <f t="shared" si="49"/>
        <v>0</v>
      </c>
      <c r="W215" s="34">
        <f t="shared" si="50"/>
        <v>0</v>
      </c>
      <c r="Z215" s="34">
        <f t="shared" si="51"/>
        <v>0</v>
      </c>
      <c r="AA215" s="34">
        <f>C215</f>
        <v>10000</v>
      </c>
      <c r="AC215" s="34">
        <f t="shared" si="52"/>
        <v>10000</v>
      </c>
      <c r="AD215" s="34">
        <f>F215</f>
        <v>2456</v>
      </c>
      <c r="AF215" s="34">
        <f t="shared" si="53"/>
        <v>2456</v>
      </c>
      <c r="AI215" s="34">
        <f t="shared" si="54"/>
        <v>0</v>
      </c>
      <c r="AL215" s="34">
        <f t="shared" si="55"/>
        <v>0</v>
      </c>
      <c r="AO215" s="34">
        <f t="shared" si="56"/>
        <v>0</v>
      </c>
      <c r="AR215" s="34">
        <f t="shared" si="57"/>
        <v>0</v>
      </c>
    </row>
    <row r="216" spans="1:44" ht="60.75">
      <c r="A216" s="32" t="s">
        <v>670</v>
      </c>
      <c r="B216" s="33" t="s">
        <v>671</v>
      </c>
      <c r="C216" s="34">
        <v>15000</v>
      </c>
      <c r="E216" s="34">
        <f t="shared" si="44"/>
        <v>15000</v>
      </c>
      <c r="F216" s="34">
        <v>10772</v>
      </c>
      <c r="H216" s="34">
        <f t="shared" si="45"/>
        <v>10772</v>
      </c>
      <c r="K216" s="34">
        <f t="shared" si="46"/>
        <v>0</v>
      </c>
      <c r="N216" s="34">
        <f t="shared" si="47"/>
        <v>0</v>
      </c>
      <c r="Q216" s="34">
        <f t="shared" si="48"/>
        <v>0</v>
      </c>
      <c r="T216" s="34">
        <f t="shared" si="49"/>
        <v>0</v>
      </c>
      <c r="W216" s="34">
        <f t="shared" si="50"/>
        <v>0</v>
      </c>
      <c r="Z216" s="34">
        <f t="shared" si="51"/>
        <v>0</v>
      </c>
      <c r="AA216" s="34">
        <f>C216</f>
        <v>15000</v>
      </c>
      <c r="AC216" s="34">
        <f t="shared" si="52"/>
        <v>15000</v>
      </c>
      <c r="AD216" s="34">
        <f>F216</f>
        <v>10772</v>
      </c>
      <c r="AF216" s="34">
        <f t="shared" si="53"/>
        <v>10772</v>
      </c>
      <c r="AI216" s="34">
        <f t="shared" si="54"/>
        <v>0</v>
      </c>
      <c r="AL216" s="34">
        <f t="shared" si="55"/>
        <v>0</v>
      </c>
      <c r="AO216" s="34">
        <f t="shared" si="56"/>
        <v>0</v>
      </c>
      <c r="AR216" s="34">
        <f t="shared" si="57"/>
        <v>0</v>
      </c>
    </row>
    <row r="217" spans="1:44" ht="81">
      <c r="A217" s="32" t="s">
        <v>672</v>
      </c>
      <c r="B217" s="33" t="s">
        <v>673</v>
      </c>
      <c r="C217" s="34">
        <v>5000</v>
      </c>
      <c r="E217" s="34">
        <f t="shared" si="44"/>
        <v>5000</v>
      </c>
      <c r="F217" s="34">
        <v>2512</v>
      </c>
      <c r="H217" s="34">
        <f t="shared" si="45"/>
        <v>2512</v>
      </c>
      <c r="K217" s="34">
        <f t="shared" si="46"/>
        <v>0</v>
      </c>
      <c r="N217" s="34">
        <f t="shared" si="47"/>
        <v>0</v>
      </c>
      <c r="Q217" s="34">
        <f t="shared" si="48"/>
        <v>0</v>
      </c>
      <c r="T217" s="34">
        <f t="shared" si="49"/>
        <v>0</v>
      </c>
      <c r="W217" s="34">
        <f t="shared" si="50"/>
        <v>0</v>
      </c>
      <c r="Z217" s="34">
        <f t="shared" si="51"/>
        <v>0</v>
      </c>
      <c r="AA217" s="34">
        <f>C217</f>
        <v>5000</v>
      </c>
      <c r="AC217" s="34">
        <f t="shared" si="52"/>
        <v>5000</v>
      </c>
      <c r="AD217" s="34">
        <f>F217</f>
        <v>2512</v>
      </c>
      <c r="AF217" s="34">
        <f t="shared" si="53"/>
        <v>2512</v>
      </c>
      <c r="AI217" s="34">
        <f t="shared" si="54"/>
        <v>0</v>
      </c>
      <c r="AL217" s="34">
        <f t="shared" si="55"/>
        <v>0</v>
      </c>
      <c r="AO217" s="34">
        <f t="shared" si="56"/>
        <v>0</v>
      </c>
      <c r="AR217" s="34">
        <f t="shared" si="57"/>
        <v>0</v>
      </c>
    </row>
    <row r="218" spans="1:44" ht="60.75">
      <c r="A218" s="32" t="s">
        <v>674</v>
      </c>
      <c r="B218" s="33" t="s">
        <v>675</v>
      </c>
      <c r="C218" s="34">
        <v>5000</v>
      </c>
      <c r="E218" s="34">
        <f t="shared" si="44"/>
        <v>5000</v>
      </c>
      <c r="F218" s="34">
        <v>5000</v>
      </c>
      <c r="H218" s="34">
        <f t="shared" si="45"/>
        <v>5000</v>
      </c>
      <c r="K218" s="34">
        <f t="shared" si="46"/>
        <v>0</v>
      </c>
      <c r="N218" s="34">
        <f t="shared" si="47"/>
        <v>0</v>
      </c>
      <c r="Q218" s="34">
        <f t="shared" si="48"/>
        <v>0</v>
      </c>
      <c r="T218" s="34">
        <f t="shared" si="49"/>
        <v>0</v>
      </c>
      <c r="W218" s="34">
        <f t="shared" si="50"/>
        <v>0</v>
      </c>
      <c r="Z218" s="34">
        <f t="shared" si="51"/>
        <v>0</v>
      </c>
      <c r="AA218" s="34">
        <f>C218</f>
        <v>5000</v>
      </c>
      <c r="AC218" s="34">
        <f t="shared" si="52"/>
        <v>5000</v>
      </c>
      <c r="AD218" s="34">
        <f>F218</f>
        <v>5000</v>
      </c>
      <c r="AF218" s="34">
        <f t="shared" si="53"/>
        <v>5000</v>
      </c>
      <c r="AI218" s="34">
        <f t="shared" si="54"/>
        <v>0</v>
      </c>
      <c r="AL218" s="34">
        <f t="shared" si="55"/>
        <v>0</v>
      </c>
      <c r="AO218" s="34">
        <f t="shared" si="56"/>
        <v>0</v>
      </c>
      <c r="AR218" s="34">
        <f t="shared" si="57"/>
        <v>0</v>
      </c>
    </row>
    <row r="219" spans="1:44" ht="60.75">
      <c r="A219" s="32" t="s">
        <v>676</v>
      </c>
      <c r="B219" s="33" t="s">
        <v>677</v>
      </c>
      <c r="E219" s="34">
        <f t="shared" si="44"/>
        <v>0</v>
      </c>
      <c r="H219" s="34">
        <f t="shared" si="45"/>
        <v>0</v>
      </c>
      <c r="K219" s="34">
        <f t="shared" si="46"/>
        <v>0</v>
      </c>
      <c r="N219" s="34">
        <f t="shared" si="47"/>
        <v>0</v>
      </c>
      <c r="Q219" s="34">
        <f t="shared" si="48"/>
        <v>0</v>
      </c>
      <c r="T219" s="34">
        <f t="shared" si="49"/>
        <v>0</v>
      </c>
      <c r="W219" s="34">
        <f t="shared" si="50"/>
        <v>0</v>
      </c>
      <c r="Z219" s="34">
        <f t="shared" si="51"/>
        <v>0</v>
      </c>
      <c r="AC219" s="34">
        <f t="shared" si="52"/>
        <v>0</v>
      </c>
      <c r="AF219" s="34">
        <f t="shared" si="53"/>
        <v>0</v>
      </c>
      <c r="AI219" s="34">
        <f t="shared" si="54"/>
        <v>0</v>
      </c>
      <c r="AL219" s="34">
        <f t="shared" si="55"/>
        <v>0</v>
      </c>
      <c r="AO219" s="34">
        <f t="shared" si="56"/>
        <v>0</v>
      </c>
      <c r="AR219" s="34">
        <f t="shared" si="57"/>
        <v>0</v>
      </c>
    </row>
    <row r="220" spans="2:44" ht="40.5">
      <c r="B220" s="33" t="s">
        <v>678</v>
      </c>
      <c r="C220" s="34">
        <v>2000</v>
      </c>
      <c r="E220" s="34">
        <f t="shared" si="44"/>
        <v>2000</v>
      </c>
      <c r="F220" s="34">
        <v>1969.44</v>
      </c>
      <c r="H220" s="34">
        <f t="shared" si="45"/>
        <v>1969.44</v>
      </c>
      <c r="K220" s="34">
        <f t="shared" si="46"/>
        <v>0</v>
      </c>
      <c r="N220" s="34">
        <f t="shared" si="47"/>
        <v>0</v>
      </c>
      <c r="Q220" s="34">
        <f t="shared" si="48"/>
        <v>0</v>
      </c>
      <c r="T220" s="34">
        <f t="shared" si="49"/>
        <v>0</v>
      </c>
      <c r="U220" s="34">
        <f>C220</f>
        <v>2000</v>
      </c>
      <c r="W220" s="34">
        <f t="shared" si="50"/>
        <v>2000</v>
      </c>
      <c r="X220" s="34">
        <f>F220</f>
        <v>1969.44</v>
      </c>
      <c r="Z220" s="34">
        <f t="shared" si="51"/>
        <v>1969.44</v>
      </c>
      <c r="AC220" s="34">
        <f t="shared" si="52"/>
        <v>0</v>
      </c>
      <c r="AF220" s="34">
        <f t="shared" si="53"/>
        <v>0</v>
      </c>
      <c r="AI220" s="34">
        <f t="shared" si="54"/>
        <v>0</v>
      </c>
      <c r="AL220" s="34">
        <f t="shared" si="55"/>
        <v>0</v>
      </c>
      <c r="AO220" s="34">
        <f t="shared" si="56"/>
        <v>0</v>
      </c>
      <c r="AR220" s="34">
        <f t="shared" si="57"/>
        <v>0</v>
      </c>
    </row>
    <row r="221" spans="2:44" ht="81">
      <c r="B221" s="33" t="s">
        <v>679</v>
      </c>
      <c r="E221" s="34">
        <f t="shared" si="44"/>
        <v>0</v>
      </c>
      <c r="H221" s="34">
        <f t="shared" si="45"/>
        <v>0</v>
      </c>
      <c r="K221" s="34">
        <f t="shared" si="46"/>
        <v>0</v>
      </c>
      <c r="N221" s="34">
        <f t="shared" si="47"/>
        <v>0</v>
      </c>
      <c r="Q221" s="34">
        <f t="shared" si="48"/>
        <v>0</v>
      </c>
      <c r="T221" s="34">
        <f t="shared" si="49"/>
        <v>0</v>
      </c>
      <c r="W221" s="34">
        <f t="shared" si="50"/>
        <v>0</v>
      </c>
      <c r="Z221" s="34">
        <f t="shared" si="51"/>
        <v>0</v>
      </c>
      <c r="AC221" s="34">
        <f t="shared" si="52"/>
        <v>0</v>
      </c>
      <c r="AF221" s="34">
        <f t="shared" si="53"/>
        <v>0</v>
      </c>
      <c r="AI221" s="34">
        <f t="shared" si="54"/>
        <v>0</v>
      </c>
      <c r="AL221" s="34">
        <f t="shared" si="55"/>
        <v>0</v>
      </c>
      <c r="AO221" s="34">
        <f t="shared" si="56"/>
        <v>0</v>
      </c>
      <c r="AR221" s="34">
        <f t="shared" si="57"/>
        <v>0</v>
      </c>
    </row>
    <row r="222" spans="2:44" ht="101.25">
      <c r="B222" s="33" t="s">
        <v>680</v>
      </c>
      <c r="C222" s="34">
        <v>300000</v>
      </c>
      <c r="E222" s="34">
        <f t="shared" si="44"/>
        <v>300000</v>
      </c>
      <c r="F222" s="34">
        <v>299866.26</v>
      </c>
      <c r="H222" s="34">
        <f t="shared" si="45"/>
        <v>299866.26</v>
      </c>
      <c r="K222" s="34">
        <f t="shared" si="46"/>
        <v>0</v>
      </c>
      <c r="N222" s="34">
        <f t="shared" si="47"/>
        <v>0</v>
      </c>
      <c r="Q222" s="34">
        <f t="shared" si="48"/>
        <v>0</v>
      </c>
      <c r="T222" s="34">
        <f t="shared" si="49"/>
        <v>0</v>
      </c>
      <c r="U222" s="34">
        <f>C222</f>
        <v>300000</v>
      </c>
      <c r="W222" s="34">
        <f t="shared" si="50"/>
        <v>300000</v>
      </c>
      <c r="X222" s="34">
        <f>F222</f>
        <v>299866.26</v>
      </c>
      <c r="Z222" s="34">
        <f t="shared" si="51"/>
        <v>299866.26</v>
      </c>
      <c r="AC222" s="34">
        <f t="shared" si="52"/>
        <v>0</v>
      </c>
      <c r="AF222" s="34">
        <f t="shared" si="53"/>
        <v>0</v>
      </c>
      <c r="AI222" s="34">
        <f t="shared" si="54"/>
        <v>0</v>
      </c>
      <c r="AL222" s="34">
        <f t="shared" si="55"/>
        <v>0</v>
      </c>
      <c r="AO222" s="34">
        <f t="shared" si="56"/>
        <v>0</v>
      </c>
      <c r="AR222" s="34">
        <f t="shared" si="57"/>
        <v>0</v>
      </c>
    </row>
    <row r="223" spans="4:44" ht="20.25">
      <c r="D223" s="34">
        <v>36000</v>
      </c>
      <c r="E223" s="34">
        <f t="shared" si="44"/>
        <v>36000</v>
      </c>
      <c r="G223" s="34">
        <v>12920</v>
      </c>
      <c r="H223" s="34">
        <f t="shared" si="45"/>
        <v>12920</v>
      </c>
      <c r="K223" s="34">
        <f t="shared" si="46"/>
        <v>0</v>
      </c>
      <c r="N223" s="34">
        <f t="shared" si="47"/>
        <v>0</v>
      </c>
      <c r="Q223" s="34">
        <f t="shared" si="48"/>
        <v>0</v>
      </c>
      <c r="T223" s="34">
        <f t="shared" si="49"/>
        <v>0</v>
      </c>
      <c r="V223" s="34">
        <f>D223</f>
        <v>36000</v>
      </c>
      <c r="W223" s="34">
        <f t="shared" si="50"/>
        <v>36000</v>
      </c>
      <c r="Y223" s="34">
        <f>G223</f>
        <v>12920</v>
      </c>
      <c r="Z223" s="34">
        <f t="shared" si="51"/>
        <v>12920</v>
      </c>
      <c r="AC223" s="34">
        <f t="shared" si="52"/>
        <v>0</v>
      </c>
      <c r="AF223" s="34">
        <f t="shared" si="53"/>
        <v>0</v>
      </c>
      <c r="AI223" s="34">
        <f t="shared" si="54"/>
        <v>0</v>
      </c>
      <c r="AL223" s="34">
        <f t="shared" si="55"/>
        <v>0</v>
      </c>
      <c r="AO223" s="34">
        <f t="shared" si="56"/>
        <v>0</v>
      </c>
      <c r="AR223" s="34">
        <f t="shared" si="57"/>
        <v>0</v>
      </c>
    </row>
    <row r="224" spans="2:44" ht="81">
      <c r="B224" s="33" t="s">
        <v>681</v>
      </c>
      <c r="C224" s="34">
        <v>70000</v>
      </c>
      <c r="E224" s="34">
        <f t="shared" si="44"/>
        <v>70000</v>
      </c>
      <c r="F224" s="34">
        <v>62101</v>
      </c>
      <c r="H224" s="34">
        <f t="shared" si="45"/>
        <v>62101</v>
      </c>
      <c r="K224" s="34">
        <f t="shared" si="46"/>
        <v>0</v>
      </c>
      <c r="N224" s="34">
        <f t="shared" si="47"/>
        <v>0</v>
      </c>
      <c r="Q224" s="34">
        <f t="shared" si="48"/>
        <v>0</v>
      </c>
      <c r="T224" s="34">
        <f t="shared" si="49"/>
        <v>0</v>
      </c>
      <c r="U224" s="34">
        <f>C224</f>
        <v>70000</v>
      </c>
      <c r="W224" s="34">
        <f t="shared" si="50"/>
        <v>70000</v>
      </c>
      <c r="X224" s="34">
        <f>F224</f>
        <v>62101</v>
      </c>
      <c r="Z224" s="34">
        <f t="shared" si="51"/>
        <v>62101</v>
      </c>
      <c r="AC224" s="34">
        <f t="shared" si="52"/>
        <v>0</v>
      </c>
      <c r="AF224" s="34">
        <f t="shared" si="53"/>
        <v>0</v>
      </c>
      <c r="AI224" s="34">
        <f t="shared" si="54"/>
        <v>0</v>
      </c>
      <c r="AL224" s="34">
        <f t="shared" si="55"/>
        <v>0</v>
      </c>
      <c r="AO224" s="34">
        <f t="shared" si="56"/>
        <v>0</v>
      </c>
      <c r="AR224" s="34">
        <f t="shared" si="57"/>
        <v>0</v>
      </c>
    </row>
    <row r="225" spans="4:44" ht="20.25">
      <c r="D225" s="34">
        <v>40000</v>
      </c>
      <c r="E225" s="34">
        <f t="shared" si="44"/>
        <v>40000</v>
      </c>
      <c r="G225" s="34">
        <v>15840</v>
      </c>
      <c r="H225" s="34">
        <f t="shared" si="45"/>
        <v>15840</v>
      </c>
      <c r="K225" s="34">
        <f t="shared" si="46"/>
        <v>0</v>
      </c>
      <c r="N225" s="34">
        <f t="shared" si="47"/>
        <v>0</v>
      </c>
      <c r="Q225" s="34">
        <f t="shared" si="48"/>
        <v>0</v>
      </c>
      <c r="T225" s="34">
        <f t="shared" si="49"/>
        <v>0</v>
      </c>
      <c r="V225" s="34">
        <f>D225</f>
        <v>40000</v>
      </c>
      <c r="W225" s="34">
        <f t="shared" si="50"/>
        <v>40000</v>
      </c>
      <c r="Y225" s="34">
        <f>G225</f>
        <v>15840</v>
      </c>
      <c r="Z225" s="34">
        <f t="shared" si="51"/>
        <v>15840</v>
      </c>
      <c r="AC225" s="34">
        <f t="shared" si="52"/>
        <v>0</v>
      </c>
      <c r="AF225" s="34">
        <f t="shared" si="53"/>
        <v>0</v>
      </c>
      <c r="AI225" s="34">
        <f t="shared" si="54"/>
        <v>0</v>
      </c>
      <c r="AL225" s="34">
        <f t="shared" si="55"/>
        <v>0</v>
      </c>
      <c r="AO225" s="34">
        <f t="shared" si="56"/>
        <v>0</v>
      </c>
      <c r="AR225" s="34">
        <f t="shared" si="57"/>
        <v>0</v>
      </c>
    </row>
    <row r="226" spans="1:44" ht="60.75">
      <c r="A226" s="32" t="s">
        <v>682</v>
      </c>
      <c r="B226" s="33" t="s">
        <v>683</v>
      </c>
      <c r="E226" s="34">
        <f t="shared" si="44"/>
        <v>0</v>
      </c>
      <c r="H226" s="34">
        <f t="shared" si="45"/>
        <v>0</v>
      </c>
      <c r="K226" s="34">
        <f t="shared" si="46"/>
        <v>0</v>
      </c>
      <c r="N226" s="34">
        <f t="shared" si="47"/>
        <v>0</v>
      </c>
      <c r="Q226" s="34">
        <f t="shared" si="48"/>
        <v>0</v>
      </c>
      <c r="T226" s="34">
        <f t="shared" si="49"/>
        <v>0</v>
      </c>
      <c r="W226" s="34">
        <f t="shared" si="50"/>
        <v>0</v>
      </c>
      <c r="Z226" s="34">
        <f t="shared" si="51"/>
        <v>0</v>
      </c>
      <c r="AC226" s="34">
        <f t="shared" si="52"/>
        <v>0</v>
      </c>
      <c r="AF226" s="34">
        <f t="shared" si="53"/>
        <v>0</v>
      </c>
      <c r="AI226" s="34">
        <f t="shared" si="54"/>
        <v>0</v>
      </c>
      <c r="AL226" s="34">
        <f t="shared" si="55"/>
        <v>0</v>
      </c>
      <c r="AO226" s="34">
        <f t="shared" si="56"/>
        <v>0</v>
      </c>
      <c r="AR226" s="34">
        <f t="shared" si="57"/>
        <v>0</v>
      </c>
    </row>
    <row r="227" spans="2:44" ht="20.25">
      <c r="B227" s="33" t="s">
        <v>684</v>
      </c>
      <c r="E227" s="34">
        <f t="shared" si="44"/>
        <v>0</v>
      </c>
      <c r="H227" s="34">
        <f t="shared" si="45"/>
        <v>0</v>
      </c>
      <c r="K227" s="34">
        <f t="shared" si="46"/>
        <v>0</v>
      </c>
      <c r="N227" s="34">
        <f t="shared" si="47"/>
        <v>0</v>
      </c>
      <c r="Q227" s="34">
        <f t="shared" si="48"/>
        <v>0</v>
      </c>
      <c r="T227" s="34">
        <f t="shared" si="49"/>
        <v>0</v>
      </c>
      <c r="W227" s="34">
        <f t="shared" si="50"/>
        <v>0</v>
      </c>
      <c r="Z227" s="34">
        <f t="shared" si="51"/>
        <v>0</v>
      </c>
      <c r="AC227" s="34">
        <f t="shared" si="52"/>
        <v>0</v>
      </c>
      <c r="AF227" s="34">
        <f t="shared" si="53"/>
        <v>0</v>
      </c>
      <c r="AI227" s="34">
        <f t="shared" si="54"/>
        <v>0</v>
      </c>
      <c r="AL227" s="34">
        <f t="shared" si="55"/>
        <v>0</v>
      </c>
      <c r="AO227" s="34">
        <f t="shared" si="56"/>
        <v>0</v>
      </c>
      <c r="AR227" s="34">
        <f t="shared" si="57"/>
        <v>0</v>
      </c>
    </row>
    <row r="228" spans="2:44" ht="20.25">
      <c r="B228" s="33" t="s">
        <v>400</v>
      </c>
      <c r="C228" s="34">
        <v>5000</v>
      </c>
      <c r="E228" s="34">
        <f t="shared" si="44"/>
        <v>5000</v>
      </c>
      <c r="F228" s="34">
        <v>4772</v>
      </c>
      <c r="H228" s="34">
        <f t="shared" si="45"/>
        <v>4772</v>
      </c>
      <c r="K228" s="34">
        <f t="shared" si="46"/>
        <v>0</v>
      </c>
      <c r="N228" s="34">
        <f t="shared" si="47"/>
        <v>0</v>
      </c>
      <c r="Q228" s="34">
        <f t="shared" si="48"/>
        <v>0</v>
      </c>
      <c r="T228" s="34">
        <f t="shared" si="49"/>
        <v>0</v>
      </c>
      <c r="W228" s="34">
        <f t="shared" si="50"/>
        <v>0</v>
      </c>
      <c r="Z228" s="34">
        <f t="shared" si="51"/>
        <v>0</v>
      </c>
      <c r="AC228" s="34">
        <f t="shared" si="52"/>
        <v>0</v>
      </c>
      <c r="AF228" s="34">
        <f t="shared" si="53"/>
        <v>0</v>
      </c>
      <c r="AG228" s="34">
        <f>C228</f>
        <v>5000</v>
      </c>
      <c r="AI228" s="34">
        <f t="shared" si="54"/>
        <v>5000</v>
      </c>
      <c r="AJ228" s="34">
        <f>F228</f>
        <v>4772</v>
      </c>
      <c r="AL228" s="34">
        <f t="shared" si="55"/>
        <v>4772</v>
      </c>
      <c r="AO228" s="34">
        <f t="shared" si="56"/>
        <v>0</v>
      </c>
      <c r="AR228" s="34">
        <f t="shared" si="57"/>
        <v>0</v>
      </c>
    </row>
    <row r="229" spans="2:44" ht="20.25">
      <c r="B229" s="33" t="s">
        <v>623</v>
      </c>
      <c r="E229" s="34">
        <f t="shared" si="44"/>
        <v>0</v>
      </c>
      <c r="H229" s="34">
        <f t="shared" si="45"/>
        <v>0</v>
      </c>
      <c r="K229" s="34">
        <f t="shared" si="46"/>
        <v>0</v>
      </c>
      <c r="N229" s="34">
        <f t="shared" si="47"/>
        <v>0</v>
      </c>
      <c r="Q229" s="34">
        <f t="shared" si="48"/>
        <v>0</v>
      </c>
      <c r="T229" s="34">
        <f t="shared" si="49"/>
        <v>0</v>
      </c>
      <c r="W229" s="34">
        <f t="shared" si="50"/>
        <v>0</v>
      </c>
      <c r="Z229" s="34">
        <f t="shared" si="51"/>
        <v>0</v>
      </c>
      <c r="AC229" s="34">
        <f t="shared" si="52"/>
        <v>0</v>
      </c>
      <c r="AF229" s="34">
        <f t="shared" si="53"/>
        <v>0</v>
      </c>
      <c r="AI229" s="34">
        <f t="shared" si="54"/>
        <v>0</v>
      </c>
      <c r="AL229" s="34">
        <f t="shared" si="55"/>
        <v>0</v>
      </c>
      <c r="AO229" s="34">
        <f t="shared" si="56"/>
        <v>0</v>
      </c>
      <c r="AR229" s="34">
        <f t="shared" si="57"/>
        <v>0</v>
      </c>
    </row>
    <row r="230" spans="2:44" ht="40.5">
      <c r="B230" s="33" t="s">
        <v>685</v>
      </c>
      <c r="C230" s="34">
        <v>5000</v>
      </c>
      <c r="E230" s="34">
        <f t="shared" si="44"/>
        <v>5000</v>
      </c>
      <c r="F230" s="34">
        <v>4041.63</v>
      </c>
      <c r="H230" s="34">
        <f t="shared" si="45"/>
        <v>4041.63</v>
      </c>
      <c r="K230" s="34">
        <f t="shared" si="46"/>
        <v>0</v>
      </c>
      <c r="N230" s="34">
        <f t="shared" si="47"/>
        <v>0</v>
      </c>
      <c r="Q230" s="34">
        <f t="shared" si="48"/>
        <v>0</v>
      </c>
      <c r="T230" s="34">
        <f t="shared" si="49"/>
        <v>0</v>
      </c>
      <c r="W230" s="34">
        <f t="shared" si="50"/>
        <v>0</v>
      </c>
      <c r="Z230" s="34">
        <f t="shared" si="51"/>
        <v>0</v>
      </c>
      <c r="AC230" s="34">
        <f t="shared" si="52"/>
        <v>0</v>
      </c>
      <c r="AF230" s="34">
        <f t="shared" si="53"/>
        <v>0</v>
      </c>
      <c r="AG230" s="34">
        <f>C230</f>
        <v>5000</v>
      </c>
      <c r="AI230" s="34">
        <f t="shared" si="54"/>
        <v>5000</v>
      </c>
      <c r="AJ230" s="34">
        <f>F230</f>
        <v>4041.63</v>
      </c>
      <c r="AL230" s="34">
        <f t="shared" si="55"/>
        <v>4041.63</v>
      </c>
      <c r="AO230" s="34">
        <f t="shared" si="56"/>
        <v>0</v>
      </c>
      <c r="AR230" s="34">
        <f t="shared" si="57"/>
        <v>0</v>
      </c>
    </row>
    <row r="231" spans="2:44" ht="60.75">
      <c r="B231" s="33" t="s">
        <v>686</v>
      </c>
      <c r="E231" s="34">
        <f t="shared" si="44"/>
        <v>0</v>
      </c>
      <c r="H231" s="34">
        <f t="shared" si="45"/>
        <v>0</v>
      </c>
      <c r="K231" s="34">
        <f t="shared" si="46"/>
        <v>0</v>
      </c>
      <c r="N231" s="34">
        <f t="shared" si="47"/>
        <v>0</v>
      </c>
      <c r="Q231" s="34">
        <f t="shared" si="48"/>
        <v>0</v>
      </c>
      <c r="T231" s="34">
        <f t="shared" si="49"/>
        <v>0</v>
      </c>
      <c r="W231" s="34">
        <f t="shared" si="50"/>
        <v>0</v>
      </c>
      <c r="Z231" s="34">
        <f t="shared" si="51"/>
        <v>0</v>
      </c>
      <c r="AC231" s="34">
        <f t="shared" si="52"/>
        <v>0</v>
      </c>
      <c r="AF231" s="34">
        <f t="shared" si="53"/>
        <v>0</v>
      </c>
      <c r="AI231" s="34">
        <f t="shared" si="54"/>
        <v>0</v>
      </c>
      <c r="AL231" s="34">
        <f t="shared" si="55"/>
        <v>0</v>
      </c>
      <c r="AO231" s="34">
        <f t="shared" si="56"/>
        <v>0</v>
      </c>
      <c r="AR231" s="34">
        <f t="shared" si="57"/>
        <v>0</v>
      </c>
    </row>
    <row r="232" spans="1:44" ht="20.25">
      <c r="A232" s="32" t="s">
        <v>687</v>
      </c>
      <c r="B232" s="33" t="s">
        <v>688</v>
      </c>
      <c r="D232" s="34">
        <v>1990600</v>
      </c>
      <c r="E232" s="34">
        <f t="shared" si="44"/>
        <v>1990600</v>
      </c>
      <c r="G232" s="34">
        <v>1829200</v>
      </c>
      <c r="H232" s="34">
        <f t="shared" si="45"/>
        <v>1829200</v>
      </c>
      <c r="K232" s="34">
        <f t="shared" si="46"/>
        <v>0</v>
      </c>
      <c r="N232" s="34">
        <f t="shared" si="47"/>
        <v>0</v>
      </c>
      <c r="Q232" s="34">
        <f t="shared" si="48"/>
        <v>0</v>
      </c>
      <c r="T232" s="34">
        <f t="shared" si="49"/>
        <v>0</v>
      </c>
      <c r="V232" s="34">
        <f>D232</f>
        <v>1990600</v>
      </c>
      <c r="W232" s="34">
        <f t="shared" si="50"/>
        <v>1990600</v>
      </c>
      <c r="Y232" s="34">
        <f>G232</f>
        <v>1829200</v>
      </c>
      <c r="Z232" s="34">
        <f t="shared" si="51"/>
        <v>1829200</v>
      </c>
      <c r="AC232" s="34">
        <f t="shared" si="52"/>
        <v>0</v>
      </c>
      <c r="AF232" s="34">
        <f t="shared" si="53"/>
        <v>0</v>
      </c>
      <c r="AI232" s="34">
        <f t="shared" si="54"/>
        <v>0</v>
      </c>
      <c r="AL232" s="34">
        <f t="shared" si="55"/>
        <v>0</v>
      </c>
      <c r="AO232" s="34">
        <f t="shared" si="56"/>
        <v>0</v>
      </c>
      <c r="AR232" s="34">
        <f t="shared" si="57"/>
        <v>0</v>
      </c>
    </row>
    <row r="233" spans="2:44" ht="20.25">
      <c r="B233" s="33" t="s">
        <v>689</v>
      </c>
      <c r="C233" s="34">
        <v>240000</v>
      </c>
      <c r="E233" s="34">
        <f t="shared" si="44"/>
        <v>240000</v>
      </c>
      <c r="F233" s="34">
        <v>232495.86</v>
      </c>
      <c r="H233" s="34">
        <f t="shared" si="45"/>
        <v>232495.86</v>
      </c>
      <c r="K233" s="34">
        <f t="shared" si="46"/>
        <v>0</v>
      </c>
      <c r="N233" s="34">
        <f t="shared" si="47"/>
        <v>0</v>
      </c>
      <c r="Q233" s="34">
        <f t="shared" si="48"/>
        <v>0</v>
      </c>
      <c r="T233" s="34">
        <f t="shared" si="49"/>
        <v>0</v>
      </c>
      <c r="U233" s="34">
        <f>C233</f>
        <v>240000</v>
      </c>
      <c r="W233" s="34">
        <f t="shared" si="50"/>
        <v>240000</v>
      </c>
      <c r="X233" s="34">
        <f>F233</f>
        <v>232495.86</v>
      </c>
      <c r="Z233" s="34">
        <f t="shared" si="51"/>
        <v>232495.86</v>
      </c>
      <c r="AC233" s="34">
        <f t="shared" si="52"/>
        <v>0</v>
      </c>
      <c r="AF233" s="34">
        <f t="shared" si="53"/>
        <v>0</v>
      </c>
      <c r="AI233" s="34">
        <f t="shared" si="54"/>
        <v>0</v>
      </c>
      <c r="AL233" s="34">
        <f t="shared" si="55"/>
        <v>0</v>
      </c>
      <c r="AO233" s="34">
        <f t="shared" si="56"/>
        <v>0</v>
      </c>
      <c r="AR233" s="34">
        <f t="shared" si="57"/>
        <v>0</v>
      </c>
    </row>
    <row r="234" spans="2:44" ht="40.5">
      <c r="B234" s="33" t="s">
        <v>690</v>
      </c>
      <c r="E234" s="34">
        <f t="shared" si="44"/>
        <v>0</v>
      </c>
      <c r="H234" s="34">
        <f t="shared" si="45"/>
        <v>0</v>
      </c>
      <c r="K234" s="34">
        <f t="shared" si="46"/>
        <v>0</v>
      </c>
      <c r="N234" s="34">
        <f t="shared" si="47"/>
        <v>0</v>
      </c>
      <c r="Q234" s="34">
        <f t="shared" si="48"/>
        <v>0</v>
      </c>
      <c r="T234" s="34">
        <f t="shared" si="49"/>
        <v>0</v>
      </c>
      <c r="W234" s="34">
        <f t="shared" si="50"/>
        <v>0</v>
      </c>
      <c r="Z234" s="34">
        <f t="shared" si="51"/>
        <v>0</v>
      </c>
      <c r="AC234" s="34">
        <f t="shared" si="52"/>
        <v>0</v>
      </c>
      <c r="AF234" s="34">
        <f t="shared" si="53"/>
        <v>0</v>
      </c>
      <c r="AI234" s="34">
        <f t="shared" si="54"/>
        <v>0</v>
      </c>
      <c r="AL234" s="34">
        <f t="shared" si="55"/>
        <v>0</v>
      </c>
      <c r="AO234" s="34">
        <f t="shared" si="56"/>
        <v>0</v>
      </c>
      <c r="AR234" s="34">
        <f t="shared" si="57"/>
        <v>0</v>
      </c>
    </row>
    <row r="235" spans="2:44" ht="20.25">
      <c r="B235" s="33" t="s">
        <v>691</v>
      </c>
      <c r="E235" s="34">
        <f t="shared" si="44"/>
        <v>0</v>
      </c>
      <c r="H235" s="34">
        <f t="shared" si="45"/>
        <v>0</v>
      </c>
      <c r="K235" s="34">
        <f t="shared" si="46"/>
        <v>0</v>
      </c>
      <c r="N235" s="34">
        <f t="shared" si="47"/>
        <v>0</v>
      </c>
      <c r="Q235" s="34">
        <f t="shared" si="48"/>
        <v>0</v>
      </c>
      <c r="T235" s="34">
        <f t="shared" si="49"/>
        <v>0</v>
      </c>
      <c r="W235" s="34">
        <f t="shared" si="50"/>
        <v>0</v>
      </c>
      <c r="Z235" s="34">
        <f t="shared" si="51"/>
        <v>0</v>
      </c>
      <c r="AC235" s="34">
        <f t="shared" si="52"/>
        <v>0</v>
      </c>
      <c r="AF235" s="34">
        <f t="shared" si="53"/>
        <v>0</v>
      </c>
      <c r="AI235" s="34">
        <f t="shared" si="54"/>
        <v>0</v>
      </c>
      <c r="AL235" s="34">
        <f t="shared" si="55"/>
        <v>0</v>
      </c>
      <c r="AO235" s="34">
        <f t="shared" si="56"/>
        <v>0</v>
      </c>
      <c r="AR235" s="34">
        <f t="shared" si="57"/>
        <v>0</v>
      </c>
    </row>
    <row r="236" spans="2:44" ht="20.25">
      <c r="B236" s="33" t="s">
        <v>692</v>
      </c>
      <c r="E236" s="34">
        <f t="shared" si="44"/>
        <v>0</v>
      </c>
      <c r="H236" s="34">
        <f t="shared" si="45"/>
        <v>0</v>
      </c>
      <c r="K236" s="34">
        <f t="shared" si="46"/>
        <v>0</v>
      </c>
      <c r="N236" s="34">
        <f t="shared" si="47"/>
        <v>0</v>
      </c>
      <c r="Q236" s="34">
        <f t="shared" si="48"/>
        <v>0</v>
      </c>
      <c r="T236" s="34">
        <f t="shared" si="49"/>
        <v>0</v>
      </c>
      <c r="W236" s="34">
        <f t="shared" si="50"/>
        <v>0</v>
      </c>
      <c r="Z236" s="34">
        <f t="shared" si="51"/>
        <v>0</v>
      </c>
      <c r="AC236" s="34">
        <f t="shared" si="52"/>
        <v>0</v>
      </c>
      <c r="AF236" s="34">
        <f t="shared" si="53"/>
        <v>0</v>
      </c>
      <c r="AI236" s="34">
        <f t="shared" si="54"/>
        <v>0</v>
      </c>
      <c r="AL236" s="34">
        <f t="shared" si="55"/>
        <v>0</v>
      </c>
      <c r="AO236" s="34">
        <f t="shared" si="56"/>
        <v>0</v>
      </c>
      <c r="AR236" s="34">
        <f t="shared" si="57"/>
        <v>0</v>
      </c>
    </row>
    <row r="237" spans="1:44" ht="66" customHeight="1">
      <c r="A237" s="32" t="s">
        <v>693</v>
      </c>
      <c r="B237" s="33" t="s">
        <v>694</v>
      </c>
      <c r="C237" s="34">
        <v>10000</v>
      </c>
      <c r="E237" s="34">
        <f t="shared" si="44"/>
        <v>10000</v>
      </c>
      <c r="F237" s="34">
        <v>8495</v>
      </c>
      <c r="H237" s="34">
        <f t="shared" si="45"/>
        <v>8495</v>
      </c>
      <c r="K237" s="34">
        <f t="shared" si="46"/>
        <v>0</v>
      </c>
      <c r="N237" s="34">
        <f t="shared" si="47"/>
        <v>0</v>
      </c>
      <c r="Q237" s="34">
        <f t="shared" si="48"/>
        <v>0</v>
      </c>
      <c r="T237" s="34">
        <f t="shared" si="49"/>
        <v>0</v>
      </c>
      <c r="U237" s="34">
        <f>C237</f>
        <v>10000</v>
      </c>
      <c r="W237" s="34">
        <f t="shared" si="50"/>
        <v>10000</v>
      </c>
      <c r="X237" s="34">
        <f>F237</f>
        <v>8495</v>
      </c>
      <c r="Z237" s="34">
        <f t="shared" si="51"/>
        <v>8495</v>
      </c>
      <c r="AC237" s="34">
        <f t="shared" si="52"/>
        <v>0</v>
      </c>
      <c r="AF237" s="34">
        <f t="shared" si="53"/>
        <v>0</v>
      </c>
      <c r="AI237" s="34">
        <f t="shared" si="54"/>
        <v>0</v>
      </c>
      <c r="AL237" s="34">
        <f t="shared" si="55"/>
        <v>0</v>
      </c>
      <c r="AO237" s="34">
        <f t="shared" si="56"/>
        <v>0</v>
      </c>
      <c r="AR237" s="34">
        <f t="shared" si="57"/>
        <v>0</v>
      </c>
    </row>
    <row r="238" spans="1:44" ht="121.5">
      <c r="A238" s="32" t="s">
        <v>695</v>
      </c>
      <c r="B238" s="33" t="s">
        <v>696</v>
      </c>
      <c r="C238" s="34">
        <v>50000</v>
      </c>
      <c r="E238" s="34">
        <f t="shared" si="44"/>
        <v>50000</v>
      </c>
      <c r="F238" s="34">
        <v>30520</v>
      </c>
      <c r="H238" s="34">
        <f t="shared" si="45"/>
        <v>30520</v>
      </c>
      <c r="K238" s="34">
        <f t="shared" si="46"/>
        <v>0</v>
      </c>
      <c r="N238" s="34">
        <f t="shared" si="47"/>
        <v>0</v>
      </c>
      <c r="Q238" s="34">
        <f t="shared" si="48"/>
        <v>0</v>
      </c>
      <c r="T238" s="34">
        <f t="shared" si="49"/>
        <v>0</v>
      </c>
      <c r="U238" s="34">
        <f>C238</f>
        <v>50000</v>
      </c>
      <c r="W238" s="34">
        <f t="shared" si="50"/>
        <v>50000</v>
      </c>
      <c r="X238" s="34">
        <f>F238</f>
        <v>30520</v>
      </c>
      <c r="Z238" s="34">
        <f t="shared" si="51"/>
        <v>30520</v>
      </c>
      <c r="AC238" s="34">
        <f t="shared" si="52"/>
        <v>0</v>
      </c>
      <c r="AF238" s="34">
        <f t="shared" si="53"/>
        <v>0</v>
      </c>
      <c r="AI238" s="34">
        <f t="shared" si="54"/>
        <v>0</v>
      </c>
      <c r="AL238" s="34">
        <f t="shared" si="55"/>
        <v>0</v>
      </c>
      <c r="AO238" s="34">
        <f t="shared" si="56"/>
        <v>0</v>
      </c>
      <c r="AR238" s="34">
        <f t="shared" si="57"/>
        <v>0</v>
      </c>
    </row>
    <row r="239" spans="1:44" ht="40.5">
      <c r="A239" s="32" t="s">
        <v>697</v>
      </c>
      <c r="B239" s="33" t="s">
        <v>698</v>
      </c>
      <c r="C239" s="34">
        <v>80000</v>
      </c>
      <c r="E239" s="34">
        <f t="shared" si="44"/>
        <v>80000</v>
      </c>
      <c r="F239" s="34">
        <v>30746</v>
      </c>
      <c r="H239" s="34">
        <f t="shared" si="45"/>
        <v>30746</v>
      </c>
      <c r="I239" s="34">
        <f>C239</f>
        <v>80000</v>
      </c>
      <c r="K239" s="34">
        <f t="shared" si="46"/>
        <v>80000</v>
      </c>
      <c r="L239" s="34">
        <f>F239</f>
        <v>30746</v>
      </c>
      <c r="N239" s="34">
        <f t="shared" si="47"/>
        <v>30746</v>
      </c>
      <c r="Q239" s="34">
        <f t="shared" si="48"/>
        <v>0</v>
      </c>
      <c r="T239" s="34">
        <f t="shared" si="49"/>
        <v>0</v>
      </c>
      <c r="W239" s="34">
        <f t="shared" si="50"/>
        <v>0</v>
      </c>
      <c r="Z239" s="34">
        <f t="shared" si="51"/>
        <v>0</v>
      </c>
      <c r="AC239" s="34">
        <f t="shared" si="52"/>
        <v>0</v>
      </c>
      <c r="AF239" s="34">
        <f t="shared" si="53"/>
        <v>0</v>
      </c>
      <c r="AI239" s="34">
        <f t="shared" si="54"/>
        <v>0</v>
      </c>
      <c r="AL239" s="34">
        <f t="shared" si="55"/>
        <v>0</v>
      </c>
      <c r="AO239" s="34">
        <f t="shared" si="56"/>
        <v>0</v>
      </c>
      <c r="AR239" s="34">
        <f t="shared" si="57"/>
        <v>0</v>
      </c>
    </row>
    <row r="240" spans="2:44" ht="60.75">
      <c r="B240" s="33" t="s">
        <v>699</v>
      </c>
      <c r="E240" s="34">
        <f t="shared" si="44"/>
        <v>0</v>
      </c>
      <c r="H240" s="34">
        <f t="shared" si="45"/>
        <v>0</v>
      </c>
      <c r="K240" s="34">
        <f t="shared" si="46"/>
        <v>0</v>
      </c>
      <c r="N240" s="34">
        <f t="shared" si="47"/>
        <v>0</v>
      </c>
      <c r="Q240" s="34">
        <f t="shared" si="48"/>
        <v>0</v>
      </c>
      <c r="T240" s="34">
        <f t="shared" si="49"/>
        <v>0</v>
      </c>
      <c r="W240" s="34">
        <f t="shared" si="50"/>
        <v>0</v>
      </c>
      <c r="Z240" s="34">
        <f t="shared" si="51"/>
        <v>0</v>
      </c>
      <c r="AC240" s="34">
        <f t="shared" si="52"/>
        <v>0</v>
      </c>
      <c r="AF240" s="34">
        <f t="shared" si="53"/>
        <v>0</v>
      </c>
      <c r="AI240" s="34">
        <f t="shared" si="54"/>
        <v>0</v>
      </c>
      <c r="AL240" s="34">
        <f t="shared" si="55"/>
        <v>0</v>
      </c>
      <c r="AO240" s="34">
        <f t="shared" si="56"/>
        <v>0</v>
      </c>
      <c r="AR240" s="34">
        <f t="shared" si="57"/>
        <v>0</v>
      </c>
    </row>
    <row r="241" spans="1:44" ht="20.25">
      <c r="A241" s="60" t="s">
        <v>700</v>
      </c>
      <c r="B241" s="33" t="s">
        <v>701</v>
      </c>
      <c r="D241" s="34">
        <v>1628873.74</v>
      </c>
      <c r="E241" s="34">
        <f t="shared" si="44"/>
        <v>1628873.74</v>
      </c>
      <c r="G241" s="34">
        <v>916400</v>
      </c>
      <c r="H241" s="34">
        <f t="shared" si="45"/>
        <v>916400</v>
      </c>
      <c r="K241" s="34">
        <f t="shared" si="46"/>
        <v>0</v>
      </c>
      <c r="N241" s="34">
        <f t="shared" si="47"/>
        <v>0</v>
      </c>
      <c r="Q241" s="34">
        <f t="shared" si="48"/>
        <v>0</v>
      </c>
      <c r="T241" s="34">
        <f t="shared" si="49"/>
        <v>0</v>
      </c>
      <c r="W241" s="34">
        <f t="shared" si="50"/>
        <v>0</v>
      </c>
      <c r="Z241" s="34">
        <f t="shared" si="51"/>
        <v>0</v>
      </c>
      <c r="AB241" s="34">
        <f>D241</f>
        <v>1628873.74</v>
      </c>
      <c r="AC241" s="34">
        <f t="shared" si="52"/>
        <v>1628873.74</v>
      </c>
      <c r="AE241" s="34">
        <f>G241</f>
        <v>916400</v>
      </c>
      <c r="AF241" s="34">
        <f t="shared" si="53"/>
        <v>916400</v>
      </c>
      <c r="AI241" s="34">
        <f t="shared" si="54"/>
        <v>0</v>
      </c>
      <c r="AL241" s="34">
        <f t="shared" si="55"/>
        <v>0</v>
      </c>
      <c r="AO241" s="34">
        <f t="shared" si="56"/>
        <v>0</v>
      </c>
      <c r="AR241" s="34">
        <f t="shared" si="57"/>
        <v>0</v>
      </c>
    </row>
    <row r="242" spans="1:44" ht="101.25">
      <c r="A242" s="32" t="s">
        <v>702</v>
      </c>
      <c r="B242" s="33" t="s">
        <v>703</v>
      </c>
      <c r="E242" s="34">
        <f t="shared" si="44"/>
        <v>0</v>
      </c>
      <c r="H242" s="34">
        <f t="shared" si="45"/>
        <v>0</v>
      </c>
      <c r="K242" s="34">
        <f t="shared" si="46"/>
        <v>0</v>
      </c>
      <c r="N242" s="34">
        <f t="shared" si="47"/>
        <v>0</v>
      </c>
      <c r="Q242" s="34">
        <f t="shared" si="48"/>
        <v>0</v>
      </c>
      <c r="T242" s="34">
        <f t="shared" si="49"/>
        <v>0</v>
      </c>
      <c r="W242" s="34">
        <f t="shared" si="50"/>
        <v>0</v>
      </c>
      <c r="Z242" s="34">
        <f t="shared" si="51"/>
        <v>0</v>
      </c>
      <c r="AC242" s="34">
        <f t="shared" si="52"/>
        <v>0</v>
      </c>
      <c r="AF242" s="34">
        <f t="shared" si="53"/>
        <v>0</v>
      </c>
      <c r="AI242" s="34">
        <f t="shared" si="54"/>
        <v>0</v>
      </c>
      <c r="AL242" s="34">
        <f t="shared" si="55"/>
        <v>0</v>
      </c>
      <c r="AO242" s="34">
        <f t="shared" si="56"/>
        <v>0</v>
      </c>
      <c r="AR242" s="34">
        <f t="shared" si="57"/>
        <v>0</v>
      </c>
    </row>
    <row r="243" spans="1:44" ht="40.5">
      <c r="A243" s="51" t="s">
        <v>704</v>
      </c>
      <c r="B243" s="33" t="s">
        <v>705</v>
      </c>
      <c r="D243" s="34">
        <v>480000</v>
      </c>
      <c r="E243" s="34">
        <f t="shared" si="44"/>
        <v>480000</v>
      </c>
      <c r="G243" s="34">
        <f>425315</f>
        <v>425315</v>
      </c>
      <c r="H243" s="34">
        <f t="shared" si="45"/>
        <v>425315</v>
      </c>
      <c r="K243" s="34">
        <f t="shared" si="46"/>
        <v>0</v>
      </c>
      <c r="N243" s="34">
        <f t="shared" si="47"/>
        <v>0</v>
      </c>
      <c r="P243" s="34">
        <v>240000</v>
      </c>
      <c r="Q243" s="34">
        <f t="shared" si="48"/>
        <v>240000</v>
      </c>
      <c r="S243" s="34">
        <v>214378</v>
      </c>
      <c r="T243" s="34">
        <f t="shared" si="49"/>
        <v>214378</v>
      </c>
      <c r="W243" s="34">
        <f t="shared" si="50"/>
        <v>0</v>
      </c>
      <c r="Z243" s="34">
        <f t="shared" si="51"/>
        <v>0</v>
      </c>
      <c r="AB243" s="34">
        <v>240000</v>
      </c>
      <c r="AC243" s="34">
        <f t="shared" si="52"/>
        <v>240000</v>
      </c>
      <c r="AE243" s="34">
        <v>210937</v>
      </c>
      <c r="AF243" s="34">
        <f t="shared" si="53"/>
        <v>210937</v>
      </c>
      <c r="AI243" s="34">
        <f t="shared" si="54"/>
        <v>0</v>
      </c>
      <c r="AL243" s="34">
        <f t="shared" si="55"/>
        <v>0</v>
      </c>
      <c r="AO243" s="34">
        <f t="shared" si="56"/>
        <v>0</v>
      </c>
      <c r="AR243" s="34">
        <f t="shared" si="57"/>
        <v>0</v>
      </c>
    </row>
    <row r="244" spans="1:44" ht="20.25">
      <c r="A244" s="51"/>
      <c r="E244" s="34">
        <f t="shared" si="44"/>
        <v>0</v>
      </c>
      <c r="H244" s="34">
        <f t="shared" si="45"/>
        <v>0</v>
      </c>
      <c r="K244" s="34">
        <f t="shared" si="46"/>
        <v>0</v>
      </c>
      <c r="N244" s="34">
        <f t="shared" si="47"/>
        <v>0</v>
      </c>
      <c r="Q244" s="34">
        <f t="shared" si="48"/>
        <v>0</v>
      </c>
      <c r="T244" s="34">
        <f t="shared" si="49"/>
        <v>0</v>
      </c>
      <c r="W244" s="34">
        <f t="shared" si="50"/>
        <v>0</v>
      </c>
      <c r="Z244" s="34">
        <f t="shared" si="51"/>
        <v>0</v>
      </c>
      <c r="AC244" s="34">
        <f t="shared" si="52"/>
        <v>0</v>
      </c>
      <c r="AF244" s="34">
        <f t="shared" si="53"/>
        <v>0</v>
      </c>
      <c r="AI244" s="34">
        <f t="shared" si="54"/>
        <v>0</v>
      </c>
      <c r="AL244" s="34">
        <f t="shared" si="55"/>
        <v>0</v>
      </c>
      <c r="AO244" s="34">
        <f t="shared" si="56"/>
        <v>0</v>
      </c>
      <c r="AR244" s="34">
        <f t="shared" si="57"/>
        <v>0</v>
      </c>
    </row>
    <row r="245" spans="1:44" ht="60.75">
      <c r="A245" s="32" t="s">
        <v>706</v>
      </c>
      <c r="B245" s="33" t="s">
        <v>707</v>
      </c>
      <c r="C245" s="34">
        <v>35000</v>
      </c>
      <c r="E245" s="34">
        <f t="shared" si="44"/>
        <v>35000</v>
      </c>
      <c r="F245" s="34">
        <v>35000</v>
      </c>
      <c r="H245" s="34">
        <f t="shared" si="45"/>
        <v>35000</v>
      </c>
      <c r="K245" s="34">
        <f t="shared" si="46"/>
        <v>0</v>
      </c>
      <c r="N245" s="34">
        <f t="shared" si="47"/>
        <v>0</v>
      </c>
      <c r="Q245" s="34">
        <f t="shared" si="48"/>
        <v>0</v>
      </c>
      <c r="T245" s="34">
        <f t="shared" si="49"/>
        <v>0</v>
      </c>
      <c r="W245" s="34">
        <f t="shared" si="50"/>
        <v>0</v>
      </c>
      <c r="Z245" s="34">
        <f t="shared" si="51"/>
        <v>0</v>
      </c>
      <c r="AA245" s="34">
        <f>C245</f>
        <v>35000</v>
      </c>
      <c r="AC245" s="34">
        <f t="shared" si="52"/>
        <v>35000</v>
      </c>
      <c r="AD245" s="34">
        <f>F245</f>
        <v>35000</v>
      </c>
      <c r="AF245" s="34">
        <f t="shared" si="53"/>
        <v>35000</v>
      </c>
      <c r="AI245" s="34">
        <f t="shared" si="54"/>
        <v>0</v>
      </c>
      <c r="AL245" s="34">
        <f t="shared" si="55"/>
        <v>0</v>
      </c>
      <c r="AO245" s="34">
        <f t="shared" si="56"/>
        <v>0</v>
      </c>
      <c r="AR245" s="34">
        <f t="shared" si="57"/>
        <v>0</v>
      </c>
    </row>
    <row r="246" spans="1:44" ht="81">
      <c r="A246" s="32" t="s">
        <v>708</v>
      </c>
      <c r="B246" s="33" t="s">
        <v>709</v>
      </c>
      <c r="D246" s="34">
        <v>1333025</v>
      </c>
      <c r="E246" s="34">
        <f t="shared" si="44"/>
        <v>1333025</v>
      </c>
      <c r="H246" s="34">
        <f t="shared" si="45"/>
        <v>0</v>
      </c>
      <c r="K246" s="34">
        <f t="shared" si="46"/>
        <v>0</v>
      </c>
      <c r="N246" s="34">
        <f t="shared" si="47"/>
        <v>0</v>
      </c>
      <c r="Q246" s="34">
        <f t="shared" si="48"/>
        <v>0</v>
      </c>
      <c r="T246" s="34">
        <f t="shared" si="49"/>
        <v>0</v>
      </c>
      <c r="V246" s="34">
        <f>D246</f>
        <v>1333025</v>
      </c>
      <c r="W246" s="34">
        <f t="shared" si="50"/>
        <v>1333025</v>
      </c>
      <c r="Z246" s="34">
        <f t="shared" si="51"/>
        <v>0</v>
      </c>
      <c r="AC246" s="34">
        <f t="shared" si="52"/>
        <v>0</v>
      </c>
      <c r="AF246" s="34">
        <f t="shared" si="53"/>
        <v>0</v>
      </c>
      <c r="AI246" s="34">
        <f t="shared" si="54"/>
        <v>0</v>
      </c>
      <c r="AL246" s="34">
        <f t="shared" si="55"/>
        <v>0</v>
      </c>
      <c r="AO246" s="34">
        <f t="shared" si="56"/>
        <v>0</v>
      </c>
      <c r="AR246" s="34">
        <f t="shared" si="57"/>
        <v>0</v>
      </c>
    </row>
    <row r="247" spans="2:44" ht="20.25">
      <c r="B247" s="33" t="s">
        <v>710</v>
      </c>
      <c r="E247" s="34">
        <f t="shared" si="44"/>
        <v>0</v>
      </c>
      <c r="H247" s="34">
        <f t="shared" si="45"/>
        <v>0</v>
      </c>
      <c r="K247" s="34">
        <f t="shared" si="46"/>
        <v>0</v>
      </c>
      <c r="N247" s="34">
        <f t="shared" si="47"/>
        <v>0</v>
      </c>
      <c r="Q247" s="34">
        <f t="shared" si="48"/>
        <v>0</v>
      </c>
      <c r="T247" s="34">
        <f t="shared" si="49"/>
        <v>0</v>
      </c>
      <c r="W247" s="34">
        <f t="shared" si="50"/>
        <v>0</v>
      </c>
      <c r="Z247" s="34">
        <f t="shared" si="51"/>
        <v>0</v>
      </c>
      <c r="AC247" s="34">
        <f t="shared" si="52"/>
        <v>0</v>
      </c>
      <c r="AF247" s="34">
        <f t="shared" si="53"/>
        <v>0</v>
      </c>
      <c r="AI247" s="34">
        <f t="shared" si="54"/>
        <v>0</v>
      </c>
      <c r="AL247" s="34">
        <f t="shared" si="55"/>
        <v>0</v>
      </c>
      <c r="AO247" s="34">
        <f t="shared" si="56"/>
        <v>0</v>
      </c>
      <c r="AR247" s="34">
        <f t="shared" si="57"/>
        <v>0</v>
      </c>
    </row>
    <row r="248" spans="2:44" ht="20.25">
      <c r="B248" s="33" t="s">
        <v>711</v>
      </c>
      <c r="E248" s="34">
        <f t="shared" si="44"/>
        <v>0</v>
      </c>
      <c r="G248" s="34">
        <f>179000+175503.21</f>
        <v>354503.20999999996</v>
      </c>
      <c r="H248" s="34">
        <f t="shared" si="45"/>
        <v>354503.20999999996</v>
      </c>
      <c r="K248" s="34">
        <f t="shared" si="46"/>
        <v>0</v>
      </c>
      <c r="N248" s="34">
        <f t="shared" si="47"/>
        <v>0</v>
      </c>
      <c r="Q248" s="34">
        <f t="shared" si="48"/>
        <v>0</v>
      </c>
      <c r="T248" s="34">
        <f t="shared" si="49"/>
        <v>0</v>
      </c>
      <c r="W248" s="34">
        <f t="shared" si="50"/>
        <v>0</v>
      </c>
      <c r="Y248" s="34">
        <f>G248</f>
        <v>354503.20999999996</v>
      </c>
      <c r="Z248" s="34">
        <f t="shared" si="51"/>
        <v>354503.20999999996</v>
      </c>
      <c r="AC248" s="34">
        <f t="shared" si="52"/>
        <v>0</v>
      </c>
      <c r="AF248" s="34">
        <f t="shared" si="53"/>
        <v>0</v>
      </c>
      <c r="AI248" s="34">
        <f t="shared" si="54"/>
        <v>0</v>
      </c>
      <c r="AL248" s="34">
        <f t="shared" si="55"/>
        <v>0</v>
      </c>
      <c r="AO248" s="34">
        <f t="shared" si="56"/>
        <v>0</v>
      </c>
      <c r="AR248" s="34">
        <f t="shared" si="57"/>
        <v>0</v>
      </c>
    </row>
    <row r="249" spans="2:44" ht="20.25">
      <c r="B249" s="33" t="s">
        <v>712</v>
      </c>
      <c r="E249" s="34">
        <f t="shared" si="44"/>
        <v>0</v>
      </c>
      <c r="G249" s="34">
        <v>724625</v>
      </c>
      <c r="H249" s="34">
        <f t="shared" si="45"/>
        <v>724625</v>
      </c>
      <c r="K249" s="34">
        <f t="shared" si="46"/>
        <v>0</v>
      </c>
      <c r="N249" s="34">
        <f t="shared" si="47"/>
        <v>0</v>
      </c>
      <c r="Q249" s="34">
        <f t="shared" si="48"/>
        <v>0</v>
      </c>
      <c r="T249" s="34">
        <f t="shared" si="49"/>
        <v>0</v>
      </c>
      <c r="W249" s="34">
        <f t="shared" si="50"/>
        <v>0</v>
      </c>
      <c r="Y249" s="34">
        <f>G249</f>
        <v>724625</v>
      </c>
      <c r="Z249" s="34">
        <f t="shared" si="51"/>
        <v>724625</v>
      </c>
      <c r="AC249" s="34">
        <f t="shared" si="52"/>
        <v>0</v>
      </c>
      <c r="AF249" s="34">
        <f t="shared" si="53"/>
        <v>0</v>
      </c>
      <c r="AI249" s="34">
        <f t="shared" si="54"/>
        <v>0</v>
      </c>
      <c r="AL249" s="34">
        <f t="shared" si="55"/>
        <v>0</v>
      </c>
      <c r="AO249" s="34">
        <f t="shared" si="56"/>
        <v>0</v>
      </c>
      <c r="AR249" s="34">
        <f t="shared" si="57"/>
        <v>0</v>
      </c>
    </row>
    <row r="250" spans="2:44" ht="20.25">
      <c r="B250" s="33" t="s">
        <v>713</v>
      </c>
      <c r="E250" s="34">
        <f t="shared" si="44"/>
        <v>0</v>
      </c>
      <c r="H250" s="34">
        <f t="shared" si="45"/>
        <v>0</v>
      </c>
      <c r="K250" s="34">
        <f t="shared" si="46"/>
        <v>0</v>
      </c>
      <c r="N250" s="34">
        <f t="shared" si="47"/>
        <v>0</v>
      </c>
      <c r="Q250" s="34">
        <f t="shared" si="48"/>
        <v>0</v>
      </c>
      <c r="T250" s="34">
        <f t="shared" si="49"/>
        <v>0</v>
      </c>
      <c r="W250" s="34">
        <f t="shared" si="50"/>
        <v>0</v>
      </c>
      <c r="Z250" s="34">
        <f t="shared" si="51"/>
        <v>0</v>
      </c>
      <c r="AC250" s="34">
        <f t="shared" si="52"/>
        <v>0</v>
      </c>
      <c r="AF250" s="34">
        <f t="shared" si="53"/>
        <v>0</v>
      </c>
      <c r="AI250" s="34">
        <f t="shared" si="54"/>
        <v>0</v>
      </c>
      <c r="AL250" s="34">
        <f t="shared" si="55"/>
        <v>0</v>
      </c>
      <c r="AO250" s="34">
        <f t="shared" si="56"/>
        <v>0</v>
      </c>
      <c r="AR250" s="34">
        <f t="shared" si="57"/>
        <v>0</v>
      </c>
    </row>
    <row r="251" spans="2:44" ht="20.25">
      <c r="B251" s="33" t="s">
        <v>714</v>
      </c>
      <c r="E251" s="34">
        <f t="shared" si="44"/>
        <v>0</v>
      </c>
      <c r="G251" s="34">
        <v>158111</v>
      </c>
      <c r="H251" s="34">
        <f t="shared" si="45"/>
        <v>158111</v>
      </c>
      <c r="K251" s="34">
        <f t="shared" si="46"/>
        <v>0</v>
      </c>
      <c r="N251" s="34">
        <f t="shared" si="47"/>
        <v>0</v>
      </c>
      <c r="Q251" s="34">
        <f t="shared" si="48"/>
        <v>0</v>
      </c>
      <c r="T251" s="34">
        <f t="shared" si="49"/>
        <v>0</v>
      </c>
      <c r="W251" s="34">
        <f t="shared" si="50"/>
        <v>0</v>
      </c>
      <c r="Y251" s="34">
        <f>G251</f>
        <v>158111</v>
      </c>
      <c r="Z251" s="34">
        <f t="shared" si="51"/>
        <v>158111</v>
      </c>
      <c r="AC251" s="34">
        <f t="shared" si="52"/>
        <v>0</v>
      </c>
      <c r="AF251" s="34">
        <f t="shared" si="53"/>
        <v>0</v>
      </c>
      <c r="AI251" s="34">
        <f t="shared" si="54"/>
        <v>0</v>
      </c>
      <c r="AL251" s="34">
        <f t="shared" si="55"/>
        <v>0</v>
      </c>
      <c r="AO251" s="34">
        <f t="shared" si="56"/>
        <v>0</v>
      </c>
      <c r="AR251" s="34">
        <f t="shared" si="57"/>
        <v>0</v>
      </c>
    </row>
    <row r="252" spans="2:44" ht="20.25">
      <c r="B252" s="33" t="s">
        <v>715</v>
      </c>
      <c r="E252" s="34">
        <f t="shared" si="44"/>
        <v>0</v>
      </c>
      <c r="H252" s="34">
        <f t="shared" si="45"/>
        <v>0</v>
      </c>
      <c r="K252" s="34">
        <f t="shared" si="46"/>
        <v>0</v>
      </c>
      <c r="N252" s="34">
        <f t="shared" si="47"/>
        <v>0</v>
      </c>
      <c r="Q252" s="34">
        <f t="shared" si="48"/>
        <v>0</v>
      </c>
      <c r="T252" s="34">
        <f t="shared" si="49"/>
        <v>0</v>
      </c>
      <c r="W252" s="34">
        <f t="shared" si="50"/>
        <v>0</v>
      </c>
      <c r="Z252" s="34">
        <f t="shared" si="51"/>
        <v>0</v>
      </c>
      <c r="AC252" s="34">
        <f t="shared" si="52"/>
        <v>0</v>
      </c>
      <c r="AF252" s="34">
        <f t="shared" si="53"/>
        <v>0</v>
      </c>
      <c r="AI252" s="34">
        <f t="shared" si="54"/>
        <v>0</v>
      </c>
      <c r="AL252" s="34">
        <f t="shared" si="55"/>
        <v>0</v>
      </c>
      <c r="AO252" s="34">
        <f t="shared" si="56"/>
        <v>0</v>
      </c>
      <c r="AR252" s="34">
        <f t="shared" si="57"/>
        <v>0</v>
      </c>
    </row>
    <row r="253" spans="2:44" ht="20.25">
      <c r="B253" s="33" t="s">
        <v>716</v>
      </c>
      <c r="E253" s="34">
        <f t="shared" si="44"/>
        <v>0</v>
      </c>
      <c r="G253" s="34">
        <v>67400</v>
      </c>
      <c r="H253" s="34">
        <f t="shared" si="45"/>
        <v>67400</v>
      </c>
      <c r="K253" s="34">
        <f t="shared" si="46"/>
        <v>0</v>
      </c>
      <c r="N253" s="34">
        <f t="shared" si="47"/>
        <v>0</v>
      </c>
      <c r="Q253" s="34">
        <f t="shared" si="48"/>
        <v>0</v>
      </c>
      <c r="T253" s="34">
        <f t="shared" si="49"/>
        <v>0</v>
      </c>
      <c r="W253" s="34">
        <f t="shared" si="50"/>
        <v>0</v>
      </c>
      <c r="Y253" s="34">
        <f>G253</f>
        <v>67400</v>
      </c>
      <c r="Z253" s="34">
        <f t="shared" si="51"/>
        <v>67400</v>
      </c>
      <c r="AC253" s="34">
        <f t="shared" si="52"/>
        <v>0</v>
      </c>
      <c r="AF253" s="34">
        <f t="shared" si="53"/>
        <v>0</v>
      </c>
      <c r="AI253" s="34">
        <f t="shared" si="54"/>
        <v>0</v>
      </c>
      <c r="AL253" s="34">
        <f t="shared" si="55"/>
        <v>0</v>
      </c>
      <c r="AO253" s="34">
        <f t="shared" si="56"/>
        <v>0</v>
      </c>
      <c r="AR253" s="34">
        <f t="shared" si="57"/>
        <v>0</v>
      </c>
    </row>
    <row r="254" spans="2:44" ht="20.25">
      <c r="B254" s="33" t="s">
        <v>717</v>
      </c>
      <c r="E254" s="34">
        <f t="shared" si="44"/>
        <v>0</v>
      </c>
      <c r="H254" s="34">
        <f t="shared" si="45"/>
        <v>0</v>
      </c>
      <c r="K254" s="34">
        <f t="shared" si="46"/>
        <v>0</v>
      </c>
      <c r="N254" s="34">
        <f t="shared" si="47"/>
        <v>0</v>
      </c>
      <c r="Q254" s="34">
        <f t="shared" si="48"/>
        <v>0</v>
      </c>
      <c r="T254" s="34">
        <f t="shared" si="49"/>
        <v>0</v>
      </c>
      <c r="W254" s="34">
        <f t="shared" si="50"/>
        <v>0</v>
      </c>
      <c r="Z254" s="34">
        <f t="shared" si="51"/>
        <v>0</v>
      </c>
      <c r="AC254" s="34">
        <f t="shared" si="52"/>
        <v>0</v>
      </c>
      <c r="AF254" s="34">
        <f t="shared" si="53"/>
        <v>0</v>
      </c>
      <c r="AI254" s="34">
        <f t="shared" si="54"/>
        <v>0</v>
      </c>
      <c r="AL254" s="34">
        <f t="shared" si="55"/>
        <v>0</v>
      </c>
      <c r="AO254" s="34">
        <f t="shared" si="56"/>
        <v>0</v>
      </c>
      <c r="AR254" s="34">
        <f t="shared" si="57"/>
        <v>0</v>
      </c>
    </row>
    <row r="255" spans="1:44" ht="60.75">
      <c r="A255" s="32" t="s">
        <v>718</v>
      </c>
      <c r="B255" s="33" t="s">
        <v>719</v>
      </c>
      <c r="E255" s="34">
        <f t="shared" si="44"/>
        <v>0</v>
      </c>
      <c r="H255" s="34">
        <f t="shared" si="45"/>
        <v>0</v>
      </c>
      <c r="K255" s="34">
        <f t="shared" si="46"/>
        <v>0</v>
      </c>
      <c r="N255" s="34">
        <f t="shared" si="47"/>
        <v>0</v>
      </c>
      <c r="Q255" s="34">
        <f t="shared" si="48"/>
        <v>0</v>
      </c>
      <c r="T255" s="34">
        <f t="shared" si="49"/>
        <v>0</v>
      </c>
      <c r="W255" s="34">
        <f t="shared" si="50"/>
        <v>0</v>
      </c>
      <c r="Z255" s="34">
        <f t="shared" si="51"/>
        <v>0</v>
      </c>
      <c r="AC255" s="34">
        <f t="shared" si="52"/>
        <v>0</v>
      </c>
      <c r="AF255" s="34">
        <f t="shared" si="53"/>
        <v>0</v>
      </c>
      <c r="AI255" s="34">
        <f t="shared" si="54"/>
        <v>0</v>
      </c>
      <c r="AL255" s="34">
        <f t="shared" si="55"/>
        <v>0</v>
      </c>
      <c r="AO255" s="34">
        <f t="shared" si="56"/>
        <v>0</v>
      </c>
      <c r="AR255" s="34">
        <f t="shared" si="57"/>
        <v>0</v>
      </c>
    </row>
    <row r="256" spans="1:44" ht="40.5">
      <c r="A256" s="51"/>
      <c r="B256" s="33" t="s">
        <v>720</v>
      </c>
      <c r="D256" s="34">
        <v>0</v>
      </c>
      <c r="E256" s="34">
        <f t="shared" si="44"/>
        <v>0</v>
      </c>
      <c r="G256" s="34">
        <v>0</v>
      </c>
      <c r="H256" s="34">
        <f t="shared" si="45"/>
        <v>0</v>
      </c>
      <c r="K256" s="34">
        <f t="shared" si="46"/>
        <v>0</v>
      </c>
      <c r="N256" s="34">
        <f t="shared" si="47"/>
        <v>0</v>
      </c>
      <c r="Q256" s="34">
        <f t="shared" si="48"/>
        <v>0</v>
      </c>
      <c r="T256" s="34">
        <f t="shared" si="49"/>
        <v>0</v>
      </c>
      <c r="W256" s="34">
        <f t="shared" si="50"/>
        <v>0</v>
      </c>
      <c r="Z256" s="34">
        <f t="shared" si="51"/>
        <v>0</v>
      </c>
      <c r="AC256" s="34">
        <f t="shared" si="52"/>
        <v>0</v>
      </c>
      <c r="AF256" s="34">
        <f t="shared" si="53"/>
        <v>0</v>
      </c>
      <c r="AI256" s="34">
        <f t="shared" si="54"/>
        <v>0</v>
      </c>
      <c r="AL256" s="34">
        <f t="shared" si="55"/>
        <v>0</v>
      </c>
      <c r="AO256" s="34">
        <f t="shared" si="56"/>
        <v>0</v>
      </c>
      <c r="AR256" s="34">
        <f t="shared" si="57"/>
        <v>0</v>
      </c>
    </row>
    <row r="257" spans="1:44" ht="20.25">
      <c r="A257" s="51"/>
      <c r="C257" s="34">
        <v>0</v>
      </c>
      <c r="E257" s="34">
        <f t="shared" si="44"/>
        <v>0</v>
      </c>
      <c r="F257" s="34">
        <v>0</v>
      </c>
      <c r="H257" s="34">
        <f t="shared" si="45"/>
        <v>0</v>
      </c>
      <c r="K257" s="34">
        <f t="shared" si="46"/>
        <v>0</v>
      </c>
      <c r="N257" s="34">
        <f t="shared" si="47"/>
        <v>0</v>
      </c>
      <c r="Q257" s="34">
        <f t="shared" si="48"/>
        <v>0</v>
      </c>
      <c r="T257" s="34">
        <f t="shared" si="49"/>
        <v>0</v>
      </c>
      <c r="W257" s="34">
        <f t="shared" si="50"/>
        <v>0</v>
      </c>
      <c r="Z257" s="34">
        <f t="shared" si="51"/>
        <v>0</v>
      </c>
      <c r="AC257" s="34">
        <f t="shared" si="52"/>
        <v>0</v>
      </c>
      <c r="AF257" s="34">
        <f t="shared" si="53"/>
        <v>0</v>
      </c>
      <c r="AI257" s="34">
        <f t="shared" si="54"/>
        <v>0</v>
      </c>
      <c r="AL257" s="34">
        <f t="shared" si="55"/>
        <v>0</v>
      </c>
      <c r="AO257" s="34">
        <f t="shared" si="56"/>
        <v>0</v>
      </c>
      <c r="AR257" s="34">
        <f t="shared" si="57"/>
        <v>0</v>
      </c>
    </row>
    <row r="258" spans="2:44" ht="60.75">
      <c r="B258" s="33" t="s">
        <v>721</v>
      </c>
      <c r="C258" s="34">
        <v>109000</v>
      </c>
      <c r="E258" s="34">
        <f t="shared" si="44"/>
        <v>109000</v>
      </c>
      <c r="F258" s="34">
        <v>78152</v>
      </c>
      <c r="H258" s="34">
        <f t="shared" si="45"/>
        <v>78152</v>
      </c>
      <c r="K258" s="34">
        <f t="shared" si="46"/>
        <v>0</v>
      </c>
      <c r="N258" s="34">
        <f t="shared" si="47"/>
        <v>0</v>
      </c>
      <c r="O258" s="34">
        <f>C258</f>
        <v>109000</v>
      </c>
      <c r="Q258" s="34">
        <f t="shared" si="48"/>
        <v>109000</v>
      </c>
      <c r="R258" s="34">
        <f>F258</f>
        <v>78152</v>
      </c>
      <c r="T258" s="34">
        <f t="shared" si="49"/>
        <v>78152</v>
      </c>
      <c r="W258" s="34">
        <f t="shared" si="50"/>
        <v>0</v>
      </c>
      <c r="Z258" s="34">
        <f t="shared" si="51"/>
        <v>0</v>
      </c>
      <c r="AC258" s="34">
        <f t="shared" si="52"/>
        <v>0</v>
      </c>
      <c r="AF258" s="34">
        <f t="shared" si="53"/>
        <v>0</v>
      </c>
      <c r="AI258" s="34">
        <f t="shared" si="54"/>
        <v>0</v>
      </c>
      <c r="AL258" s="34">
        <f t="shared" si="55"/>
        <v>0</v>
      </c>
      <c r="AO258" s="34">
        <f t="shared" si="56"/>
        <v>0</v>
      </c>
      <c r="AR258" s="34">
        <f t="shared" si="57"/>
        <v>0</v>
      </c>
    </row>
    <row r="259" spans="2:44" ht="81">
      <c r="B259" s="33" t="s">
        <v>722</v>
      </c>
      <c r="E259" s="34">
        <f t="shared" si="44"/>
        <v>0</v>
      </c>
      <c r="H259" s="34">
        <f t="shared" si="45"/>
        <v>0</v>
      </c>
      <c r="K259" s="34">
        <f t="shared" si="46"/>
        <v>0</v>
      </c>
      <c r="N259" s="34">
        <f t="shared" si="47"/>
        <v>0</v>
      </c>
      <c r="Q259" s="34">
        <f t="shared" si="48"/>
        <v>0</v>
      </c>
      <c r="T259" s="34">
        <f t="shared" si="49"/>
        <v>0</v>
      </c>
      <c r="W259" s="34">
        <f t="shared" si="50"/>
        <v>0</v>
      </c>
      <c r="Z259" s="34">
        <f t="shared" si="51"/>
        <v>0</v>
      </c>
      <c r="AC259" s="34">
        <f t="shared" si="52"/>
        <v>0</v>
      </c>
      <c r="AF259" s="34">
        <f t="shared" si="53"/>
        <v>0</v>
      </c>
      <c r="AI259" s="34">
        <f t="shared" si="54"/>
        <v>0</v>
      </c>
      <c r="AL259" s="34">
        <f t="shared" si="55"/>
        <v>0</v>
      </c>
      <c r="AO259" s="34">
        <f t="shared" si="56"/>
        <v>0</v>
      </c>
      <c r="AR259" s="34">
        <f t="shared" si="57"/>
        <v>0</v>
      </c>
    </row>
    <row r="260" spans="2:44" ht="40.5">
      <c r="B260" s="33" t="s">
        <v>723</v>
      </c>
      <c r="D260" s="34">
        <v>6000</v>
      </c>
      <c r="E260" s="34">
        <f t="shared" si="44"/>
        <v>6000</v>
      </c>
      <c r="H260" s="34">
        <f t="shared" si="45"/>
        <v>0</v>
      </c>
      <c r="K260" s="34">
        <f t="shared" si="46"/>
        <v>0</v>
      </c>
      <c r="N260" s="34">
        <f t="shared" si="47"/>
        <v>0</v>
      </c>
      <c r="Q260" s="34">
        <f t="shared" si="48"/>
        <v>0</v>
      </c>
      <c r="T260" s="34">
        <f t="shared" si="49"/>
        <v>0</v>
      </c>
      <c r="W260" s="34">
        <f t="shared" si="50"/>
        <v>0</v>
      </c>
      <c r="Z260" s="34">
        <f t="shared" si="51"/>
        <v>0</v>
      </c>
      <c r="AC260" s="34">
        <f t="shared" si="52"/>
        <v>0</v>
      </c>
      <c r="AF260" s="34">
        <f t="shared" si="53"/>
        <v>0</v>
      </c>
      <c r="AI260" s="34">
        <f t="shared" si="54"/>
        <v>0</v>
      </c>
      <c r="AL260" s="34">
        <f t="shared" si="55"/>
        <v>0</v>
      </c>
      <c r="AO260" s="34">
        <f t="shared" si="56"/>
        <v>0</v>
      </c>
      <c r="AR260" s="34">
        <f t="shared" si="57"/>
        <v>0</v>
      </c>
    </row>
    <row r="261" spans="2:44" ht="81">
      <c r="B261" s="33" t="s">
        <v>724</v>
      </c>
      <c r="E261" s="34">
        <f t="shared" si="44"/>
        <v>0</v>
      </c>
      <c r="H261" s="34">
        <f t="shared" si="45"/>
        <v>0</v>
      </c>
      <c r="K261" s="34">
        <f t="shared" si="46"/>
        <v>0</v>
      </c>
      <c r="N261" s="34">
        <f t="shared" si="47"/>
        <v>0</v>
      </c>
      <c r="Q261" s="34">
        <f t="shared" si="48"/>
        <v>0</v>
      </c>
      <c r="T261" s="34">
        <f t="shared" si="49"/>
        <v>0</v>
      </c>
      <c r="W261" s="34">
        <f t="shared" si="50"/>
        <v>0</v>
      </c>
      <c r="Z261" s="34">
        <f t="shared" si="51"/>
        <v>0</v>
      </c>
      <c r="AC261" s="34">
        <f t="shared" si="52"/>
        <v>0</v>
      </c>
      <c r="AF261" s="34">
        <f t="shared" si="53"/>
        <v>0</v>
      </c>
      <c r="AI261" s="34">
        <f t="shared" si="54"/>
        <v>0</v>
      </c>
      <c r="AL261" s="34">
        <f t="shared" si="55"/>
        <v>0</v>
      </c>
      <c r="AO261" s="34">
        <f t="shared" si="56"/>
        <v>0</v>
      </c>
      <c r="AR261" s="34">
        <f t="shared" si="57"/>
        <v>0</v>
      </c>
    </row>
    <row r="262" spans="2:44" ht="60.75">
      <c r="B262" s="33" t="s">
        <v>725</v>
      </c>
      <c r="D262" s="34">
        <v>119000</v>
      </c>
      <c r="E262" s="34">
        <f t="shared" si="44"/>
        <v>119000</v>
      </c>
      <c r="G262" s="34">
        <v>74460</v>
      </c>
      <c r="H262" s="34">
        <f t="shared" si="45"/>
        <v>74460</v>
      </c>
      <c r="K262" s="34">
        <f t="shared" si="46"/>
        <v>0</v>
      </c>
      <c r="N262" s="34">
        <f t="shared" si="47"/>
        <v>0</v>
      </c>
      <c r="P262" s="34">
        <f>D262</f>
        <v>119000</v>
      </c>
      <c r="Q262" s="34">
        <f t="shared" si="48"/>
        <v>119000</v>
      </c>
      <c r="S262" s="34">
        <f>G262</f>
        <v>74460</v>
      </c>
      <c r="T262" s="34">
        <f t="shared" si="49"/>
        <v>74460</v>
      </c>
      <c r="W262" s="34">
        <f t="shared" si="50"/>
        <v>0</v>
      </c>
      <c r="Z262" s="34">
        <f t="shared" si="51"/>
        <v>0</v>
      </c>
      <c r="AC262" s="34">
        <f t="shared" si="52"/>
        <v>0</v>
      </c>
      <c r="AF262" s="34">
        <f t="shared" si="53"/>
        <v>0</v>
      </c>
      <c r="AI262" s="34">
        <f t="shared" si="54"/>
        <v>0</v>
      </c>
      <c r="AL262" s="34">
        <f t="shared" si="55"/>
        <v>0</v>
      </c>
      <c r="AO262" s="34">
        <f t="shared" si="56"/>
        <v>0</v>
      </c>
      <c r="AR262" s="34">
        <f t="shared" si="57"/>
        <v>0</v>
      </c>
    </row>
    <row r="263" spans="3:44" ht="20.25">
      <c r="C263" s="34">
        <v>100000</v>
      </c>
      <c r="E263" s="34">
        <f aca="true" t="shared" si="58" ref="E263:E277">SUM(C263:D263)</f>
        <v>100000</v>
      </c>
      <c r="F263" s="34">
        <v>99968</v>
      </c>
      <c r="H263" s="34">
        <f aca="true" t="shared" si="59" ref="H263:H277">SUM(F263:G263)</f>
        <v>99968</v>
      </c>
      <c r="K263" s="34">
        <f aca="true" t="shared" si="60" ref="K263:K277">SUM(I263:J263)</f>
        <v>0</v>
      </c>
      <c r="N263" s="34">
        <f aca="true" t="shared" si="61" ref="N263:N277">SUM(L263:M263)</f>
        <v>0</v>
      </c>
      <c r="O263" s="34">
        <f>C263</f>
        <v>100000</v>
      </c>
      <c r="Q263" s="34">
        <f aca="true" t="shared" si="62" ref="Q263:Q277">SUM(O263:P263)</f>
        <v>100000</v>
      </c>
      <c r="R263" s="34">
        <f>F263</f>
        <v>99968</v>
      </c>
      <c r="T263" s="34">
        <f aca="true" t="shared" si="63" ref="T263:T277">SUM(R263:S263)</f>
        <v>99968</v>
      </c>
      <c r="W263" s="34">
        <f aca="true" t="shared" si="64" ref="W263:W277">SUM(U263:V263)</f>
        <v>0</v>
      </c>
      <c r="Z263" s="34">
        <f aca="true" t="shared" si="65" ref="Z263:Z277">SUM(X263:Y263)</f>
        <v>0</v>
      </c>
      <c r="AC263" s="34">
        <f aca="true" t="shared" si="66" ref="AC263:AC277">SUM(AA263:AB263)</f>
        <v>0</v>
      </c>
      <c r="AF263" s="34">
        <f aca="true" t="shared" si="67" ref="AF263:AF277">SUM(AD263:AE263)</f>
        <v>0</v>
      </c>
      <c r="AI263" s="34">
        <f aca="true" t="shared" si="68" ref="AI263:AI277">SUM(AG263:AH263)</f>
        <v>0</v>
      </c>
      <c r="AL263" s="34">
        <f aca="true" t="shared" si="69" ref="AL263:AL277">SUM(AJ263:AK263)</f>
        <v>0</v>
      </c>
      <c r="AO263" s="34">
        <f aca="true" t="shared" si="70" ref="AO263:AO277">SUM(AM263:AN263)</f>
        <v>0</v>
      </c>
      <c r="AR263" s="34">
        <f aca="true" t="shared" si="71" ref="AR263:AR277">SUM(AP263:AQ263)</f>
        <v>0</v>
      </c>
    </row>
    <row r="264" spans="2:44" ht="40.5">
      <c r="B264" s="33" t="s">
        <v>726</v>
      </c>
      <c r="C264" s="34">
        <v>30500</v>
      </c>
      <c r="E264" s="34">
        <f t="shared" si="58"/>
        <v>30500</v>
      </c>
      <c r="F264" s="34">
        <v>30500</v>
      </c>
      <c r="H264" s="34">
        <f t="shared" si="59"/>
        <v>30500</v>
      </c>
      <c r="K264" s="34">
        <f t="shared" si="60"/>
        <v>0</v>
      </c>
      <c r="N264" s="34">
        <f t="shared" si="61"/>
        <v>0</v>
      </c>
      <c r="O264" s="34">
        <f>C264</f>
        <v>30500</v>
      </c>
      <c r="Q264" s="34">
        <f t="shared" si="62"/>
        <v>30500</v>
      </c>
      <c r="R264" s="34">
        <f>F264</f>
        <v>30500</v>
      </c>
      <c r="T264" s="34">
        <f t="shared" si="63"/>
        <v>30500</v>
      </c>
      <c r="W264" s="34">
        <f t="shared" si="64"/>
        <v>0</v>
      </c>
      <c r="Z264" s="34">
        <f t="shared" si="65"/>
        <v>0</v>
      </c>
      <c r="AC264" s="34">
        <f t="shared" si="66"/>
        <v>0</v>
      </c>
      <c r="AF264" s="34">
        <f t="shared" si="67"/>
        <v>0</v>
      </c>
      <c r="AI264" s="34">
        <f t="shared" si="68"/>
        <v>0</v>
      </c>
      <c r="AL264" s="34">
        <f t="shared" si="69"/>
        <v>0</v>
      </c>
      <c r="AO264" s="34">
        <f t="shared" si="70"/>
        <v>0</v>
      </c>
      <c r="AR264" s="34">
        <f t="shared" si="71"/>
        <v>0</v>
      </c>
    </row>
    <row r="265" spans="1:44" ht="40.5">
      <c r="A265" s="32" t="s">
        <v>727</v>
      </c>
      <c r="B265" s="33" t="s">
        <v>728</v>
      </c>
      <c r="E265" s="34">
        <f t="shared" si="58"/>
        <v>0</v>
      </c>
      <c r="H265" s="34">
        <f t="shared" si="59"/>
        <v>0</v>
      </c>
      <c r="K265" s="34">
        <f t="shared" si="60"/>
        <v>0</v>
      </c>
      <c r="N265" s="34">
        <f t="shared" si="61"/>
        <v>0</v>
      </c>
      <c r="Q265" s="34">
        <f t="shared" si="62"/>
        <v>0</v>
      </c>
      <c r="T265" s="34">
        <f t="shared" si="63"/>
        <v>0</v>
      </c>
      <c r="W265" s="34">
        <f t="shared" si="64"/>
        <v>0</v>
      </c>
      <c r="Z265" s="34">
        <f t="shared" si="65"/>
        <v>0</v>
      </c>
      <c r="AC265" s="34">
        <f t="shared" si="66"/>
        <v>0</v>
      </c>
      <c r="AF265" s="34">
        <f t="shared" si="67"/>
        <v>0</v>
      </c>
      <c r="AI265" s="34">
        <f t="shared" si="68"/>
        <v>0</v>
      </c>
      <c r="AL265" s="34">
        <f t="shared" si="69"/>
        <v>0</v>
      </c>
      <c r="AO265" s="34">
        <f t="shared" si="70"/>
        <v>0</v>
      </c>
      <c r="AR265" s="34">
        <f t="shared" si="71"/>
        <v>0</v>
      </c>
    </row>
    <row r="266" spans="2:44" ht="20.25">
      <c r="B266" s="33" t="s">
        <v>729</v>
      </c>
      <c r="E266" s="34">
        <f t="shared" si="58"/>
        <v>0</v>
      </c>
      <c r="H266" s="34">
        <f t="shared" si="59"/>
        <v>0</v>
      </c>
      <c r="K266" s="34">
        <f t="shared" si="60"/>
        <v>0</v>
      </c>
      <c r="N266" s="34">
        <f t="shared" si="61"/>
        <v>0</v>
      </c>
      <c r="Q266" s="34">
        <f t="shared" si="62"/>
        <v>0</v>
      </c>
      <c r="T266" s="34">
        <f t="shared" si="63"/>
        <v>0</v>
      </c>
      <c r="W266" s="34">
        <f t="shared" si="64"/>
        <v>0</v>
      </c>
      <c r="Z266" s="34">
        <f t="shared" si="65"/>
        <v>0</v>
      </c>
      <c r="AC266" s="34">
        <f t="shared" si="66"/>
        <v>0</v>
      </c>
      <c r="AF266" s="34">
        <f t="shared" si="67"/>
        <v>0</v>
      </c>
      <c r="AI266" s="34">
        <f t="shared" si="68"/>
        <v>0</v>
      </c>
      <c r="AL266" s="34">
        <f t="shared" si="69"/>
        <v>0</v>
      </c>
      <c r="AO266" s="34">
        <f t="shared" si="70"/>
        <v>0</v>
      </c>
      <c r="AR266" s="34">
        <f t="shared" si="71"/>
        <v>0</v>
      </c>
    </row>
    <row r="267" spans="2:44" ht="20.25">
      <c r="B267" s="33" t="s">
        <v>406</v>
      </c>
      <c r="E267" s="34">
        <f t="shared" si="58"/>
        <v>0</v>
      </c>
      <c r="H267" s="34">
        <f t="shared" si="59"/>
        <v>0</v>
      </c>
      <c r="K267" s="34">
        <f t="shared" si="60"/>
        <v>0</v>
      </c>
      <c r="N267" s="34">
        <f t="shared" si="61"/>
        <v>0</v>
      </c>
      <c r="Q267" s="34">
        <f t="shared" si="62"/>
        <v>0</v>
      </c>
      <c r="T267" s="34">
        <f t="shared" si="63"/>
        <v>0</v>
      </c>
      <c r="W267" s="34">
        <f t="shared" si="64"/>
        <v>0</v>
      </c>
      <c r="Z267" s="34">
        <f t="shared" si="65"/>
        <v>0</v>
      </c>
      <c r="AC267" s="34">
        <f t="shared" si="66"/>
        <v>0</v>
      </c>
      <c r="AF267" s="34">
        <f t="shared" si="67"/>
        <v>0</v>
      </c>
      <c r="AI267" s="34">
        <f t="shared" si="68"/>
        <v>0</v>
      </c>
      <c r="AL267" s="34">
        <f t="shared" si="69"/>
        <v>0</v>
      </c>
      <c r="AO267" s="34">
        <f t="shared" si="70"/>
        <v>0</v>
      </c>
      <c r="AR267" s="34">
        <f t="shared" si="71"/>
        <v>0</v>
      </c>
    </row>
    <row r="268" spans="2:44" ht="81">
      <c r="B268" s="33" t="s">
        <v>407</v>
      </c>
      <c r="C268" s="34">
        <v>10000</v>
      </c>
      <c r="E268" s="34">
        <f t="shared" si="58"/>
        <v>10000</v>
      </c>
      <c r="H268" s="34">
        <f t="shared" si="59"/>
        <v>0</v>
      </c>
      <c r="K268" s="34">
        <f t="shared" si="60"/>
        <v>0</v>
      </c>
      <c r="N268" s="34">
        <f t="shared" si="61"/>
        <v>0</v>
      </c>
      <c r="O268" s="34">
        <f>C268</f>
        <v>10000</v>
      </c>
      <c r="Q268" s="34">
        <f t="shared" si="62"/>
        <v>10000</v>
      </c>
      <c r="T268" s="34">
        <f t="shared" si="63"/>
        <v>0</v>
      </c>
      <c r="W268" s="34">
        <f t="shared" si="64"/>
        <v>0</v>
      </c>
      <c r="Z268" s="34">
        <f t="shared" si="65"/>
        <v>0</v>
      </c>
      <c r="AC268" s="34">
        <f t="shared" si="66"/>
        <v>0</v>
      </c>
      <c r="AF268" s="34">
        <f t="shared" si="67"/>
        <v>0</v>
      </c>
      <c r="AI268" s="34">
        <f t="shared" si="68"/>
        <v>0</v>
      </c>
      <c r="AL268" s="34">
        <f t="shared" si="69"/>
        <v>0</v>
      </c>
      <c r="AO268" s="34">
        <f t="shared" si="70"/>
        <v>0</v>
      </c>
      <c r="AR268" s="34">
        <f t="shared" si="71"/>
        <v>0</v>
      </c>
    </row>
    <row r="269" spans="4:44" ht="20.25">
      <c r="D269" s="34">
        <v>60000</v>
      </c>
      <c r="E269" s="34">
        <f t="shared" si="58"/>
        <v>60000</v>
      </c>
      <c r="G269" s="34">
        <v>48490</v>
      </c>
      <c r="H269" s="34">
        <f t="shared" si="59"/>
        <v>48490</v>
      </c>
      <c r="K269" s="34">
        <f t="shared" si="60"/>
        <v>0</v>
      </c>
      <c r="N269" s="34">
        <f t="shared" si="61"/>
        <v>0</v>
      </c>
      <c r="P269" s="34">
        <f>D269</f>
        <v>60000</v>
      </c>
      <c r="Q269" s="34">
        <f t="shared" si="62"/>
        <v>60000</v>
      </c>
      <c r="S269" s="34">
        <f>G269</f>
        <v>48490</v>
      </c>
      <c r="T269" s="34">
        <f t="shared" si="63"/>
        <v>48490</v>
      </c>
      <c r="W269" s="34">
        <f t="shared" si="64"/>
        <v>0</v>
      </c>
      <c r="Z269" s="34">
        <f t="shared" si="65"/>
        <v>0</v>
      </c>
      <c r="AC269" s="34">
        <f t="shared" si="66"/>
        <v>0</v>
      </c>
      <c r="AF269" s="34">
        <f t="shared" si="67"/>
        <v>0</v>
      </c>
      <c r="AI269" s="34">
        <f t="shared" si="68"/>
        <v>0</v>
      </c>
      <c r="AL269" s="34">
        <f t="shared" si="69"/>
        <v>0</v>
      </c>
      <c r="AO269" s="34">
        <f t="shared" si="70"/>
        <v>0</v>
      </c>
      <c r="AR269" s="34">
        <f t="shared" si="71"/>
        <v>0</v>
      </c>
    </row>
    <row r="270" spans="2:44" ht="40.5">
      <c r="B270" s="33" t="s">
        <v>408</v>
      </c>
      <c r="D270" s="34">
        <v>10000</v>
      </c>
      <c r="E270" s="34">
        <f t="shared" si="58"/>
        <v>10000</v>
      </c>
      <c r="H270" s="34">
        <f t="shared" si="59"/>
        <v>0</v>
      </c>
      <c r="K270" s="34">
        <f t="shared" si="60"/>
        <v>0</v>
      </c>
      <c r="N270" s="34">
        <f t="shared" si="61"/>
        <v>0</v>
      </c>
      <c r="P270" s="34">
        <f>D270</f>
        <v>10000</v>
      </c>
      <c r="Q270" s="34">
        <f t="shared" si="62"/>
        <v>10000</v>
      </c>
      <c r="T270" s="34">
        <f t="shared" si="63"/>
        <v>0</v>
      </c>
      <c r="W270" s="34">
        <f t="shared" si="64"/>
        <v>0</v>
      </c>
      <c r="Z270" s="34">
        <f t="shared" si="65"/>
        <v>0</v>
      </c>
      <c r="AC270" s="34">
        <f t="shared" si="66"/>
        <v>0</v>
      </c>
      <c r="AF270" s="34">
        <f t="shared" si="67"/>
        <v>0</v>
      </c>
      <c r="AI270" s="34">
        <f t="shared" si="68"/>
        <v>0</v>
      </c>
      <c r="AL270" s="34">
        <f t="shared" si="69"/>
        <v>0</v>
      </c>
      <c r="AO270" s="34">
        <f t="shared" si="70"/>
        <v>0</v>
      </c>
      <c r="AR270" s="34">
        <f t="shared" si="71"/>
        <v>0</v>
      </c>
    </row>
    <row r="271" spans="2:44" ht="60.75">
      <c r="B271" s="33" t="s">
        <v>409</v>
      </c>
      <c r="D271" s="34">
        <v>1000</v>
      </c>
      <c r="E271" s="34">
        <f t="shared" si="58"/>
        <v>1000</v>
      </c>
      <c r="H271" s="34">
        <f t="shared" si="59"/>
        <v>0</v>
      </c>
      <c r="K271" s="34">
        <f t="shared" si="60"/>
        <v>0</v>
      </c>
      <c r="N271" s="34">
        <f t="shared" si="61"/>
        <v>0</v>
      </c>
      <c r="P271" s="34">
        <f>D271</f>
        <v>1000</v>
      </c>
      <c r="Q271" s="34">
        <f t="shared" si="62"/>
        <v>1000</v>
      </c>
      <c r="T271" s="34">
        <f t="shared" si="63"/>
        <v>0</v>
      </c>
      <c r="W271" s="34">
        <f t="shared" si="64"/>
        <v>0</v>
      </c>
      <c r="Z271" s="34">
        <f t="shared" si="65"/>
        <v>0</v>
      </c>
      <c r="AC271" s="34">
        <f t="shared" si="66"/>
        <v>0</v>
      </c>
      <c r="AF271" s="34">
        <f t="shared" si="67"/>
        <v>0</v>
      </c>
      <c r="AI271" s="34">
        <f t="shared" si="68"/>
        <v>0</v>
      </c>
      <c r="AL271" s="34">
        <f t="shared" si="69"/>
        <v>0</v>
      </c>
      <c r="AO271" s="34">
        <f t="shared" si="70"/>
        <v>0</v>
      </c>
      <c r="AR271" s="34">
        <f t="shared" si="71"/>
        <v>0</v>
      </c>
    </row>
    <row r="272" spans="2:44" ht="40.5">
      <c r="B272" s="33" t="s">
        <v>410</v>
      </c>
      <c r="D272" s="34">
        <v>10000</v>
      </c>
      <c r="E272" s="34">
        <f t="shared" si="58"/>
        <v>10000</v>
      </c>
      <c r="G272" s="34">
        <v>2600</v>
      </c>
      <c r="H272" s="34">
        <f t="shared" si="59"/>
        <v>2600</v>
      </c>
      <c r="K272" s="34">
        <f t="shared" si="60"/>
        <v>0</v>
      </c>
      <c r="N272" s="34">
        <f t="shared" si="61"/>
        <v>0</v>
      </c>
      <c r="P272" s="34">
        <f>D272</f>
        <v>10000</v>
      </c>
      <c r="Q272" s="34">
        <f t="shared" si="62"/>
        <v>10000</v>
      </c>
      <c r="S272" s="34">
        <f>G272</f>
        <v>2600</v>
      </c>
      <c r="T272" s="34">
        <f t="shared" si="63"/>
        <v>2600</v>
      </c>
      <c r="W272" s="34">
        <f t="shared" si="64"/>
        <v>0</v>
      </c>
      <c r="Z272" s="34">
        <f t="shared" si="65"/>
        <v>0</v>
      </c>
      <c r="AC272" s="34">
        <f t="shared" si="66"/>
        <v>0</v>
      </c>
      <c r="AF272" s="34">
        <f t="shared" si="67"/>
        <v>0</v>
      </c>
      <c r="AI272" s="34">
        <f t="shared" si="68"/>
        <v>0</v>
      </c>
      <c r="AL272" s="34">
        <f t="shared" si="69"/>
        <v>0</v>
      </c>
      <c r="AO272" s="34">
        <f t="shared" si="70"/>
        <v>0</v>
      </c>
      <c r="AR272" s="34">
        <f t="shared" si="71"/>
        <v>0</v>
      </c>
    </row>
    <row r="273" spans="2:44" ht="40.5">
      <c r="B273" s="33" t="s">
        <v>411</v>
      </c>
      <c r="D273" s="34">
        <v>5000</v>
      </c>
      <c r="E273" s="34">
        <f t="shared" si="58"/>
        <v>5000</v>
      </c>
      <c r="G273" s="34">
        <v>1650</v>
      </c>
      <c r="H273" s="34">
        <f t="shared" si="59"/>
        <v>1650</v>
      </c>
      <c r="K273" s="34">
        <f t="shared" si="60"/>
        <v>0</v>
      </c>
      <c r="N273" s="34">
        <f t="shared" si="61"/>
        <v>0</v>
      </c>
      <c r="P273" s="34">
        <f>D273</f>
        <v>5000</v>
      </c>
      <c r="Q273" s="34">
        <f t="shared" si="62"/>
        <v>5000</v>
      </c>
      <c r="S273" s="34">
        <f>G273</f>
        <v>1650</v>
      </c>
      <c r="T273" s="34">
        <f t="shared" si="63"/>
        <v>1650</v>
      </c>
      <c r="W273" s="34">
        <f t="shared" si="64"/>
        <v>0</v>
      </c>
      <c r="Z273" s="34">
        <f t="shared" si="65"/>
        <v>0</v>
      </c>
      <c r="AC273" s="34">
        <f t="shared" si="66"/>
        <v>0</v>
      </c>
      <c r="AF273" s="34">
        <f t="shared" si="67"/>
        <v>0</v>
      </c>
      <c r="AI273" s="34">
        <f t="shared" si="68"/>
        <v>0</v>
      </c>
      <c r="AL273" s="34">
        <f t="shared" si="69"/>
        <v>0</v>
      </c>
      <c r="AO273" s="34">
        <f t="shared" si="70"/>
        <v>0</v>
      </c>
      <c r="AR273" s="34">
        <f t="shared" si="71"/>
        <v>0</v>
      </c>
    </row>
    <row r="274" spans="1:44" ht="60.75">
      <c r="A274" s="32" t="s">
        <v>412</v>
      </c>
      <c r="B274" s="33" t="s">
        <v>413</v>
      </c>
      <c r="C274" s="34">
        <v>7500</v>
      </c>
      <c r="E274" s="34">
        <f t="shared" si="58"/>
        <v>7500</v>
      </c>
      <c r="F274" s="34">
        <v>2568</v>
      </c>
      <c r="H274" s="34">
        <f t="shared" si="59"/>
        <v>2568</v>
      </c>
      <c r="K274" s="34">
        <f t="shared" si="60"/>
        <v>0</v>
      </c>
      <c r="N274" s="34">
        <f t="shared" si="61"/>
        <v>0</v>
      </c>
      <c r="Q274" s="34">
        <f t="shared" si="62"/>
        <v>0</v>
      </c>
      <c r="T274" s="34">
        <f t="shared" si="63"/>
        <v>0</v>
      </c>
      <c r="W274" s="34">
        <f t="shared" si="64"/>
        <v>0</v>
      </c>
      <c r="Z274" s="34">
        <f t="shared" si="65"/>
        <v>0</v>
      </c>
      <c r="AC274" s="34">
        <f t="shared" si="66"/>
        <v>0</v>
      </c>
      <c r="AF274" s="34">
        <f t="shared" si="67"/>
        <v>0</v>
      </c>
      <c r="AG274" s="34">
        <f>C274</f>
        <v>7500</v>
      </c>
      <c r="AI274" s="34">
        <f t="shared" si="68"/>
        <v>7500</v>
      </c>
      <c r="AJ274" s="34">
        <f>F274</f>
        <v>2568</v>
      </c>
      <c r="AL274" s="34">
        <f t="shared" si="69"/>
        <v>2568</v>
      </c>
      <c r="AO274" s="34">
        <f t="shared" si="70"/>
        <v>0</v>
      </c>
      <c r="AR274" s="34">
        <f t="shared" si="71"/>
        <v>0</v>
      </c>
    </row>
    <row r="275" spans="1:44" ht="81">
      <c r="A275" s="32" t="s">
        <v>414</v>
      </c>
      <c r="B275" s="33" t="s">
        <v>415</v>
      </c>
      <c r="D275" s="34">
        <v>100000</v>
      </c>
      <c r="E275" s="34">
        <f t="shared" si="58"/>
        <v>100000</v>
      </c>
      <c r="H275" s="34">
        <f t="shared" si="59"/>
        <v>0</v>
      </c>
      <c r="K275" s="34">
        <f t="shared" si="60"/>
        <v>0</v>
      </c>
      <c r="N275" s="34">
        <f t="shared" si="61"/>
        <v>0</v>
      </c>
      <c r="P275" s="34">
        <f>D275</f>
        <v>100000</v>
      </c>
      <c r="Q275" s="34">
        <f t="shared" si="62"/>
        <v>100000</v>
      </c>
      <c r="T275" s="34">
        <f t="shared" si="63"/>
        <v>0</v>
      </c>
      <c r="W275" s="34">
        <f t="shared" si="64"/>
        <v>0</v>
      </c>
      <c r="Z275" s="34">
        <f t="shared" si="65"/>
        <v>0</v>
      </c>
      <c r="AC275" s="34">
        <f t="shared" si="66"/>
        <v>0</v>
      </c>
      <c r="AF275" s="34">
        <f t="shared" si="67"/>
        <v>0</v>
      </c>
      <c r="AI275" s="34">
        <f t="shared" si="68"/>
        <v>0</v>
      </c>
      <c r="AL275" s="34">
        <f t="shared" si="69"/>
        <v>0</v>
      </c>
      <c r="AO275" s="34">
        <f t="shared" si="70"/>
        <v>0</v>
      </c>
      <c r="AR275" s="34">
        <f t="shared" si="71"/>
        <v>0</v>
      </c>
    </row>
    <row r="276" spans="5:44" ht="20.25">
      <c r="E276" s="34">
        <f t="shared" si="58"/>
        <v>0</v>
      </c>
      <c r="H276" s="34">
        <f t="shared" si="59"/>
        <v>0</v>
      </c>
      <c r="K276" s="34">
        <f t="shared" si="60"/>
        <v>0</v>
      </c>
      <c r="N276" s="34">
        <f t="shared" si="61"/>
        <v>0</v>
      </c>
      <c r="Q276" s="34">
        <f t="shared" si="62"/>
        <v>0</v>
      </c>
      <c r="T276" s="34">
        <f t="shared" si="63"/>
        <v>0</v>
      </c>
      <c r="W276" s="34">
        <f t="shared" si="64"/>
        <v>0</v>
      </c>
      <c r="Z276" s="34">
        <f t="shared" si="65"/>
        <v>0</v>
      </c>
      <c r="AC276" s="34">
        <f t="shared" si="66"/>
        <v>0</v>
      </c>
      <c r="AF276" s="34">
        <f t="shared" si="67"/>
        <v>0</v>
      </c>
      <c r="AI276" s="34">
        <f t="shared" si="68"/>
        <v>0</v>
      </c>
      <c r="AL276" s="34">
        <f t="shared" si="69"/>
        <v>0</v>
      </c>
      <c r="AO276" s="34">
        <f t="shared" si="70"/>
        <v>0</v>
      </c>
      <c r="AR276" s="34">
        <f t="shared" si="71"/>
        <v>0</v>
      </c>
    </row>
    <row r="277" spans="2:44" ht="20.25">
      <c r="B277" s="52" t="s">
        <v>277</v>
      </c>
      <c r="C277" s="34">
        <f>SUM(C5:C276)</f>
        <v>39153303</v>
      </c>
      <c r="D277" s="34">
        <f>SUM(D5:D276)</f>
        <v>37869781.74</v>
      </c>
      <c r="E277" s="34">
        <f t="shared" si="58"/>
        <v>77023084.74000001</v>
      </c>
      <c r="F277" s="34">
        <f>SUM(F5:F276)</f>
        <v>38958277.12</v>
      </c>
      <c r="G277" s="34">
        <f>SUM(G5:G276)</f>
        <v>31474731.280000005</v>
      </c>
      <c r="H277" s="34">
        <f t="shared" si="59"/>
        <v>70433008.4</v>
      </c>
      <c r="I277" s="34">
        <f>SUM(I5:I276)</f>
        <v>2806000</v>
      </c>
      <c r="J277" s="34">
        <f>SUM(J5:J276)</f>
        <v>17306850</v>
      </c>
      <c r="K277" s="34">
        <f t="shared" si="60"/>
        <v>20112850</v>
      </c>
      <c r="L277" s="34">
        <f>SUM(L5:L276)</f>
        <v>2150359.5300000003</v>
      </c>
      <c r="M277" s="34">
        <f>SUM(M5:M276)</f>
        <v>16542180.05</v>
      </c>
      <c r="N277" s="34">
        <f t="shared" si="61"/>
        <v>18692539.580000002</v>
      </c>
      <c r="O277" s="34">
        <f>SUM(O5:O276)</f>
        <v>481620</v>
      </c>
      <c r="P277" s="34">
        <f>SUM(P5:P276)</f>
        <v>1402259</v>
      </c>
      <c r="Q277" s="34">
        <f t="shared" si="62"/>
        <v>1883879</v>
      </c>
      <c r="R277" s="34">
        <f>SUM(R5:R276)</f>
        <v>386188</v>
      </c>
      <c r="S277" s="34">
        <f>SUM(S5:S276)</f>
        <v>789322</v>
      </c>
      <c r="T277" s="34">
        <f t="shared" si="63"/>
        <v>1175510</v>
      </c>
      <c r="U277" s="34">
        <f>SUM(U5:U276)</f>
        <v>1394000</v>
      </c>
      <c r="V277" s="34">
        <f>SUM(V5:V276)</f>
        <v>3508425</v>
      </c>
      <c r="W277" s="34">
        <f t="shared" si="64"/>
        <v>4902425</v>
      </c>
      <c r="X277" s="34">
        <f>SUM(X5:X276)</f>
        <v>1305516.83</v>
      </c>
      <c r="Y277" s="34">
        <f>SUM(Y5:Y276)</f>
        <v>3201399.21</v>
      </c>
      <c r="Z277" s="34">
        <f t="shared" si="65"/>
        <v>4506916.04</v>
      </c>
      <c r="AA277" s="34">
        <f>SUM(AA5:AA276)</f>
        <v>446000</v>
      </c>
      <c r="AB277" s="34">
        <f>SUM(AB5:AB276)</f>
        <v>5463913.74</v>
      </c>
      <c r="AC277" s="34">
        <f t="shared" si="66"/>
        <v>5909913.74</v>
      </c>
      <c r="AD277" s="34">
        <f>SUM(AD5:AD276)</f>
        <v>246556.6</v>
      </c>
      <c r="AE277" s="34">
        <f>SUM(AE5:AE276)</f>
        <v>4280715.11</v>
      </c>
      <c r="AF277" s="34">
        <f t="shared" si="67"/>
        <v>4527271.71</v>
      </c>
      <c r="AG277" s="34">
        <f>SUM(AG5:AG276)</f>
        <v>719500</v>
      </c>
      <c r="AH277" s="34">
        <f>SUM(AH5:AH276)</f>
        <v>760000</v>
      </c>
      <c r="AI277" s="34">
        <f t="shared" si="68"/>
        <v>1479500</v>
      </c>
      <c r="AJ277" s="34">
        <f>SUM(AJ5:AJ276)</f>
        <v>391957.63</v>
      </c>
      <c r="AK277" s="34">
        <f>SUM(AK5:AK276)</f>
        <v>119020</v>
      </c>
      <c r="AL277" s="34">
        <f t="shared" si="69"/>
        <v>510977.63</v>
      </c>
      <c r="AM277" s="34">
        <f>SUM(AM5:AM276)</f>
        <v>33338183</v>
      </c>
      <c r="AN277" s="34">
        <f>SUM(AN5:AN276)</f>
        <v>9342334</v>
      </c>
      <c r="AO277" s="34">
        <f t="shared" si="70"/>
        <v>42680517</v>
      </c>
      <c r="AP277" s="34">
        <f>SUM(AP5:AP276)</f>
        <v>34445931.53</v>
      </c>
      <c r="AQ277" s="34">
        <f>SUM(AQ5:AQ276)</f>
        <v>6638116.91</v>
      </c>
      <c r="AR277" s="34">
        <f t="shared" si="71"/>
        <v>41084048.44</v>
      </c>
    </row>
  </sheetData>
  <sheetProtection/>
  <printOptions gridLines="1"/>
  <pageMargins left="0.35433070866141736" right="0.5511811023622047" top="0.5905511811023623" bottom="0.5905511811023623" header="0.5118110236220472" footer="0.5118110236220472"/>
  <pageSetup horizontalDpi="300" verticalDpi="300" orientation="landscape" paperSize="9" scale="55" r:id="rId1"/>
  <headerFooter>
    <oddFooter>&amp;Cหน้าที่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88"/>
  <sheetViews>
    <sheetView zoomScale="80" zoomScaleNormal="80" zoomScalePageLayoutView="0" workbookViewId="0" topLeftCell="A1">
      <pane xSplit="9150" ySplit="1305" topLeftCell="L140" activePane="bottomRight" state="split"/>
      <selection pane="topLeft" activeCell="A1" sqref="A1"/>
      <selection pane="topRight" activeCell="F1" sqref="F1"/>
      <selection pane="bottomLeft" activeCell="D78" sqref="D78"/>
      <selection pane="bottomRight" activeCell="O118" sqref="O118"/>
    </sheetView>
  </sheetViews>
  <sheetFormatPr defaultColWidth="9.140625" defaultRowHeight="15"/>
  <cols>
    <col min="1" max="1" width="9.00390625" style="32" customWidth="1"/>
    <col min="2" max="2" width="39.421875" style="33" customWidth="1"/>
    <col min="3" max="3" width="14.421875" style="34" customWidth="1"/>
    <col min="4" max="4" width="13.7109375" style="34" customWidth="1"/>
    <col min="5" max="5" width="13.8515625" style="34" customWidth="1"/>
    <col min="6" max="7" width="12.57421875" style="34" customWidth="1"/>
    <col min="8" max="8" width="14.00390625" style="34" customWidth="1"/>
    <col min="9" max="21" width="12.57421875" style="34" customWidth="1"/>
    <col min="22" max="22" width="14.28125" style="34" customWidth="1"/>
    <col min="23" max="23" width="14.140625" style="34" customWidth="1"/>
    <col min="24" max="16384" width="9.00390625" style="32" customWidth="1"/>
  </cols>
  <sheetData>
    <row r="1" ht="20.25">
      <c r="H1" s="34" t="s">
        <v>1275</v>
      </c>
    </row>
    <row r="2" spans="2:23" ht="40.5">
      <c r="B2" s="33" t="s">
        <v>416</v>
      </c>
      <c r="F2" s="43"/>
      <c r="G2" s="43"/>
      <c r="H2" s="43" t="s">
        <v>112</v>
      </c>
      <c r="I2" s="44"/>
      <c r="J2" s="44"/>
      <c r="K2" s="44" t="s">
        <v>113</v>
      </c>
      <c r="L2" s="45"/>
      <c r="M2" s="45"/>
      <c r="N2" s="45" t="s">
        <v>114</v>
      </c>
      <c r="O2" s="56"/>
      <c r="P2" s="56"/>
      <c r="Q2" s="56" t="s">
        <v>115</v>
      </c>
      <c r="R2" s="54"/>
      <c r="S2" s="54"/>
      <c r="T2" s="54" t="s">
        <v>116</v>
      </c>
      <c r="U2" s="55" t="s">
        <v>403</v>
      </c>
      <c r="V2" s="55"/>
      <c r="W2" s="55"/>
    </row>
    <row r="3" spans="3:23" ht="20.25">
      <c r="C3" s="53" t="s">
        <v>417</v>
      </c>
      <c r="D3" s="53" t="s">
        <v>418</v>
      </c>
      <c r="E3" s="53" t="s">
        <v>277</v>
      </c>
      <c r="F3" s="43" t="s">
        <v>275</v>
      </c>
      <c r="G3" s="43" t="s">
        <v>276</v>
      </c>
      <c r="H3" s="43" t="s">
        <v>441</v>
      </c>
      <c r="I3" s="44" t="s">
        <v>275</v>
      </c>
      <c r="J3" s="44" t="s">
        <v>276</v>
      </c>
      <c r="K3" s="44" t="s">
        <v>442</v>
      </c>
      <c r="L3" s="45" t="s">
        <v>275</v>
      </c>
      <c r="M3" s="45" t="s">
        <v>276</v>
      </c>
      <c r="N3" s="45" t="s">
        <v>442</v>
      </c>
      <c r="O3" s="56" t="s">
        <v>275</v>
      </c>
      <c r="P3" s="56" t="s">
        <v>276</v>
      </c>
      <c r="Q3" s="56" t="s">
        <v>443</v>
      </c>
      <c r="R3" s="54" t="s">
        <v>275</v>
      </c>
      <c r="S3" s="54" t="s">
        <v>419</v>
      </c>
      <c r="T3" s="54" t="s">
        <v>444</v>
      </c>
      <c r="U3" s="55" t="s">
        <v>275</v>
      </c>
      <c r="V3" s="55" t="s">
        <v>276</v>
      </c>
      <c r="W3" s="55" t="s">
        <v>991</v>
      </c>
    </row>
    <row r="4" spans="1:2" ht="81">
      <c r="A4" s="32" t="s">
        <v>420</v>
      </c>
      <c r="B4" s="33" t="s">
        <v>472</v>
      </c>
    </row>
    <row r="5" spans="2:23" ht="40.5">
      <c r="B5" s="33" t="s">
        <v>421</v>
      </c>
      <c r="D5" s="34">
        <v>6542814</v>
      </c>
      <c r="E5" s="34">
        <f>SUM(C5:D5)</f>
        <v>6542814</v>
      </c>
      <c r="F5" s="34">
        <v>0</v>
      </c>
      <c r="G5" s="34">
        <v>0</v>
      </c>
      <c r="H5" s="34">
        <f>SUM(F5:G5)</f>
        <v>0</v>
      </c>
      <c r="I5" s="34">
        <v>0</v>
      </c>
      <c r="J5" s="34">
        <v>0</v>
      </c>
      <c r="K5" s="34">
        <f>SUM(I5:J5)</f>
        <v>0</v>
      </c>
      <c r="L5" s="34">
        <v>0</v>
      </c>
      <c r="M5" s="34">
        <v>0</v>
      </c>
      <c r="N5" s="34">
        <f>SUM(L5:M5)</f>
        <v>0</v>
      </c>
      <c r="O5" s="34">
        <v>0</v>
      </c>
      <c r="P5" s="34">
        <v>0</v>
      </c>
      <c r="Q5" s="34">
        <f>SUM(O5:P5)</f>
        <v>0</v>
      </c>
      <c r="R5" s="34">
        <v>0</v>
      </c>
      <c r="S5" s="34">
        <v>0</v>
      </c>
      <c r="T5" s="34">
        <f>SUM(R5:S5)</f>
        <v>0</v>
      </c>
      <c r="V5" s="34">
        <f>D5</f>
        <v>6542814</v>
      </c>
      <c r="W5" s="34">
        <f>SUM(U5:V5)</f>
        <v>6542814</v>
      </c>
    </row>
    <row r="6" spans="2:23" ht="20.25">
      <c r="B6" s="33" t="s">
        <v>475</v>
      </c>
      <c r="E6" s="34">
        <f aca="true" t="shared" si="0" ref="E6:E69">SUM(C6:D6)</f>
        <v>0</v>
      </c>
      <c r="H6" s="34">
        <f aca="true" t="shared" si="1" ref="H6:H69">SUM(F6:G6)</f>
        <v>0</v>
      </c>
      <c r="K6" s="34">
        <f aca="true" t="shared" si="2" ref="K6:K69">SUM(I6:J6)</f>
        <v>0</v>
      </c>
      <c r="N6" s="34">
        <f aca="true" t="shared" si="3" ref="N6:N69">SUM(L6:M6)</f>
        <v>0</v>
      </c>
      <c r="Q6" s="34">
        <f aca="true" t="shared" si="4" ref="Q6:Q69">SUM(O6:P6)</f>
        <v>0</v>
      </c>
      <c r="T6" s="34">
        <f aca="true" t="shared" si="5" ref="T6:T69">SUM(R6:S6)</f>
        <v>0</v>
      </c>
      <c r="W6" s="34">
        <f aca="true" t="shared" si="6" ref="W6:W69">SUM(U6:V6)</f>
        <v>0</v>
      </c>
    </row>
    <row r="7" spans="2:23" ht="60.75">
      <c r="B7" s="33" t="s">
        <v>422</v>
      </c>
      <c r="C7" s="34">
        <v>400000</v>
      </c>
      <c r="D7" s="34">
        <v>900000</v>
      </c>
      <c r="E7" s="34">
        <f t="shared" si="0"/>
        <v>1300000</v>
      </c>
      <c r="H7" s="34">
        <f t="shared" si="1"/>
        <v>0</v>
      </c>
      <c r="K7" s="34">
        <f t="shared" si="2"/>
        <v>0</v>
      </c>
      <c r="N7" s="34">
        <f t="shared" si="3"/>
        <v>0</v>
      </c>
      <c r="Q7" s="34">
        <f t="shared" si="4"/>
        <v>0</v>
      </c>
      <c r="T7" s="34">
        <f t="shared" si="5"/>
        <v>0</v>
      </c>
      <c r="U7" s="34">
        <f>C7</f>
        <v>400000</v>
      </c>
      <c r="V7" s="34">
        <f>D7</f>
        <v>900000</v>
      </c>
      <c r="W7" s="34">
        <f t="shared" si="6"/>
        <v>1300000</v>
      </c>
    </row>
    <row r="8" spans="2:23" ht="20.25">
      <c r="B8" s="33" t="s">
        <v>423</v>
      </c>
      <c r="E8" s="34">
        <f t="shared" si="0"/>
        <v>0</v>
      </c>
      <c r="H8" s="34">
        <f t="shared" si="1"/>
        <v>0</v>
      </c>
      <c r="K8" s="34">
        <f t="shared" si="2"/>
        <v>0</v>
      </c>
      <c r="N8" s="34">
        <f t="shared" si="3"/>
        <v>0</v>
      </c>
      <c r="Q8" s="34">
        <f t="shared" si="4"/>
        <v>0</v>
      </c>
      <c r="T8" s="34">
        <f t="shared" si="5"/>
        <v>0</v>
      </c>
      <c r="W8" s="34">
        <f t="shared" si="6"/>
        <v>0</v>
      </c>
    </row>
    <row r="9" spans="2:23" ht="40.5">
      <c r="B9" s="33" t="s">
        <v>424</v>
      </c>
      <c r="C9" s="34">
        <v>1000000</v>
      </c>
      <c r="D9" s="34">
        <v>1200000</v>
      </c>
      <c r="E9" s="34">
        <f t="shared" si="0"/>
        <v>2200000</v>
      </c>
      <c r="F9" s="34">
        <f>C9</f>
        <v>1000000</v>
      </c>
      <c r="G9" s="34">
        <f>D9</f>
        <v>1200000</v>
      </c>
      <c r="H9" s="34">
        <f t="shared" si="1"/>
        <v>2200000</v>
      </c>
      <c r="K9" s="34">
        <f t="shared" si="2"/>
        <v>0</v>
      </c>
      <c r="N9" s="34">
        <f t="shared" si="3"/>
        <v>0</v>
      </c>
      <c r="Q9" s="34">
        <f t="shared" si="4"/>
        <v>0</v>
      </c>
      <c r="T9" s="34">
        <f t="shared" si="5"/>
        <v>0</v>
      </c>
      <c r="W9" s="34">
        <f t="shared" si="6"/>
        <v>0</v>
      </c>
    </row>
    <row r="10" spans="2:23" ht="20.25">
      <c r="B10" s="33" t="s">
        <v>425</v>
      </c>
      <c r="E10" s="34">
        <f t="shared" si="0"/>
        <v>0</v>
      </c>
      <c r="H10" s="34">
        <f t="shared" si="1"/>
        <v>0</v>
      </c>
      <c r="K10" s="34">
        <f t="shared" si="2"/>
        <v>0</v>
      </c>
      <c r="N10" s="34">
        <f t="shared" si="3"/>
        <v>0</v>
      </c>
      <c r="Q10" s="34">
        <f t="shared" si="4"/>
        <v>0</v>
      </c>
      <c r="T10" s="34">
        <f t="shared" si="5"/>
        <v>0</v>
      </c>
      <c r="W10" s="34">
        <f t="shared" si="6"/>
        <v>0</v>
      </c>
    </row>
    <row r="11" spans="2:23" ht="40.5">
      <c r="B11" s="33" t="s">
        <v>480</v>
      </c>
      <c r="C11" s="34">
        <v>1500000</v>
      </c>
      <c r="D11" s="34">
        <v>600000</v>
      </c>
      <c r="E11" s="34">
        <f t="shared" si="0"/>
        <v>2100000</v>
      </c>
      <c r="H11" s="34">
        <f t="shared" si="1"/>
        <v>0</v>
      </c>
      <c r="K11" s="34">
        <f t="shared" si="2"/>
        <v>0</v>
      </c>
      <c r="N11" s="34">
        <f t="shared" si="3"/>
        <v>0</v>
      </c>
      <c r="Q11" s="34">
        <f t="shared" si="4"/>
        <v>0</v>
      </c>
      <c r="T11" s="34">
        <f t="shared" si="5"/>
        <v>0</v>
      </c>
      <c r="U11" s="34">
        <f>C11</f>
        <v>1500000</v>
      </c>
      <c r="V11" s="34">
        <f>D11</f>
        <v>600000</v>
      </c>
      <c r="W11" s="34">
        <f t="shared" si="6"/>
        <v>2100000</v>
      </c>
    </row>
    <row r="12" spans="2:23" ht="20.25">
      <c r="B12" s="33" t="s">
        <v>481</v>
      </c>
      <c r="E12" s="34">
        <f t="shared" si="0"/>
        <v>0</v>
      </c>
      <c r="H12" s="34">
        <f t="shared" si="1"/>
        <v>0</v>
      </c>
      <c r="K12" s="34">
        <f t="shared" si="2"/>
        <v>0</v>
      </c>
      <c r="N12" s="34">
        <f t="shared" si="3"/>
        <v>0</v>
      </c>
      <c r="Q12" s="34">
        <f t="shared" si="4"/>
        <v>0</v>
      </c>
      <c r="T12" s="34">
        <f t="shared" si="5"/>
        <v>0</v>
      </c>
      <c r="W12" s="34">
        <f t="shared" si="6"/>
        <v>0</v>
      </c>
    </row>
    <row r="13" spans="2:23" ht="81">
      <c r="B13" s="33" t="s">
        <v>426</v>
      </c>
      <c r="C13" s="34">
        <v>0</v>
      </c>
      <c r="D13" s="34">
        <v>11040000</v>
      </c>
      <c r="E13" s="34">
        <f t="shared" si="0"/>
        <v>11040000</v>
      </c>
      <c r="H13" s="34">
        <f t="shared" si="1"/>
        <v>0</v>
      </c>
      <c r="K13" s="34">
        <f t="shared" si="2"/>
        <v>0</v>
      </c>
      <c r="N13" s="34">
        <f t="shared" si="3"/>
        <v>0</v>
      </c>
      <c r="Q13" s="34">
        <f t="shared" si="4"/>
        <v>0</v>
      </c>
      <c r="T13" s="34">
        <f t="shared" si="5"/>
        <v>0</v>
      </c>
      <c r="V13" s="34">
        <f>D13</f>
        <v>11040000</v>
      </c>
      <c r="W13" s="34">
        <f t="shared" si="6"/>
        <v>11040000</v>
      </c>
    </row>
    <row r="14" spans="2:23" ht="20.25">
      <c r="B14" s="33" t="s">
        <v>483</v>
      </c>
      <c r="E14" s="34">
        <f t="shared" si="0"/>
        <v>0</v>
      </c>
      <c r="H14" s="34">
        <f t="shared" si="1"/>
        <v>0</v>
      </c>
      <c r="K14" s="34">
        <f t="shared" si="2"/>
        <v>0</v>
      </c>
      <c r="N14" s="34">
        <f t="shared" si="3"/>
        <v>0</v>
      </c>
      <c r="Q14" s="34">
        <f t="shared" si="4"/>
        <v>0</v>
      </c>
      <c r="T14" s="34">
        <f t="shared" si="5"/>
        <v>0</v>
      </c>
      <c r="W14" s="34">
        <f t="shared" si="6"/>
        <v>0</v>
      </c>
    </row>
    <row r="15" spans="2:23" ht="60.75">
      <c r="B15" s="33" t="s">
        <v>427</v>
      </c>
      <c r="C15" s="34">
        <v>50000</v>
      </c>
      <c r="E15" s="34">
        <f t="shared" si="0"/>
        <v>50000</v>
      </c>
      <c r="H15" s="34">
        <f t="shared" si="1"/>
        <v>0</v>
      </c>
      <c r="K15" s="34">
        <f t="shared" si="2"/>
        <v>0</v>
      </c>
      <c r="N15" s="34">
        <f t="shared" si="3"/>
        <v>0</v>
      </c>
      <c r="Q15" s="34">
        <f t="shared" si="4"/>
        <v>0</v>
      </c>
      <c r="T15" s="34">
        <f t="shared" si="5"/>
        <v>0</v>
      </c>
      <c r="U15" s="34">
        <f>C15</f>
        <v>50000</v>
      </c>
      <c r="W15" s="34">
        <f t="shared" si="6"/>
        <v>50000</v>
      </c>
    </row>
    <row r="16" spans="2:23" ht="20.25">
      <c r="B16" s="33" t="s">
        <v>485</v>
      </c>
      <c r="E16" s="34">
        <f t="shared" si="0"/>
        <v>0</v>
      </c>
      <c r="H16" s="34">
        <f t="shared" si="1"/>
        <v>0</v>
      </c>
      <c r="K16" s="34">
        <f t="shared" si="2"/>
        <v>0</v>
      </c>
      <c r="N16" s="34">
        <f t="shared" si="3"/>
        <v>0</v>
      </c>
      <c r="Q16" s="34">
        <f t="shared" si="4"/>
        <v>0</v>
      </c>
      <c r="T16" s="34">
        <f t="shared" si="5"/>
        <v>0</v>
      </c>
      <c r="W16" s="34">
        <f t="shared" si="6"/>
        <v>0</v>
      </c>
    </row>
    <row r="17" spans="2:23" ht="60.75">
      <c r="B17" s="33" t="s">
        <v>428</v>
      </c>
      <c r="C17" s="34">
        <v>5000</v>
      </c>
      <c r="E17" s="34">
        <f t="shared" si="0"/>
        <v>5000</v>
      </c>
      <c r="H17" s="34">
        <f t="shared" si="1"/>
        <v>0</v>
      </c>
      <c r="K17" s="34">
        <f t="shared" si="2"/>
        <v>0</v>
      </c>
      <c r="N17" s="34">
        <f t="shared" si="3"/>
        <v>0</v>
      </c>
      <c r="Q17" s="34">
        <f t="shared" si="4"/>
        <v>0</v>
      </c>
      <c r="T17" s="34">
        <f t="shared" si="5"/>
        <v>0</v>
      </c>
      <c r="U17" s="34">
        <f>C17</f>
        <v>5000</v>
      </c>
      <c r="W17" s="34">
        <f t="shared" si="6"/>
        <v>5000</v>
      </c>
    </row>
    <row r="18" spans="2:23" ht="20.25">
      <c r="B18" s="33" t="s">
        <v>487</v>
      </c>
      <c r="E18" s="34">
        <f t="shared" si="0"/>
        <v>0</v>
      </c>
      <c r="H18" s="34">
        <f t="shared" si="1"/>
        <v>0</v>
      </c>
      <c r="K18" s="34">
        <f t="shared" si="2"/>
        <v>0</v>
      </c>
      <c r="N18" s="34">
        <f t="shared" si="3"/>
        <v>0</v>
      </c>
      <c r="Q18" s="34">
        <f t="shared" si="4"/>
        <v>0</v>
      </c>
      <c r="T18" s="34">
        <f t="shared" si="5"/>
        <v>0</v>
      </c>
      <c r="W18" s="34">
        <f t="shared" si="6"/>
        <v>0</v>
      </c>
    </row>
    <row r="19" spans="2:23" ht="40.5">
      <c r="B19" s="33" t="s">
        <v>429</v>
      </c>
      <c r="C19" s="34">
        <v>3000</v>
      </c>
      <c r="E19" s="34">
        <f t="shared" si="0"/>
        <v>3000</v>
      </c>
      <c r="H19" s="34">
        <f t="shared" si="1"/>
        <v>0</v>
      </c>
      <c r="K19" s="34">
        <f t="shared" si="2"/>
        <v>0</v>
      </c>
      <c r="N19" s="34">
        <f t="shared" si="3"/>
        <v>0</v>
      </c>
      <c r="Q19" s="34">
        <f t="shared" si="4"/>
        <v>0</v>
      </c>
      <c r="R19" s="34">
        <f>C19</f>
        <v>3000</v>
      </c>
      <c r="T19" s="34">
        <f t="shared" si="5"/>
        <v>3000</v>
      </c>
      <c r="W19" s="34">
        <f t="shared" si="6"/>
        <v>0</v>
      </c>
    </row>
    <row r="20" spans="1:23" ht="40.5">
      <c r="A20" s="32" t="s">
        <v>430</v>
      </c>
      <c r="B20" s="33" t="s">
        <v>251</v>
      </c>
      <c r="C20" s="34">
        <v>35000</v>
      </c>
      <c r="E20" s="34">
        <f t="shared" si="0"/>
        <v>35000</v>
      </c>
      <c r="H20" s="34">
        <f t="shared" si="1"/>
        <v>0</v>
      </c>
      <c r="K20" s="34">
        <f t="shared" si="2"/>
        <v>0</v>
      </c>
      <c r="L20" s="34">
        <f>C20</f>
        <v>35000</v>
      </c>
      <c r="N20" s="34">
        <f t="shared" si="3"/>
        <v>35000</v>
      </c>
      <c r="Q20" s="34">
        <f t="shared" si="4"/>
        <v>0</v>
      </c>
      <c r="T20" s="34">
        <f t="shared" si="5"/>
        <v>0</v>
      </c>
      <c r="U20" s="34">
        <v>0</v>
      </c>
      <c r="V20" s="34">
        <v>0</v>
      </c>
      <c r="W20" s="34">
        <f t="shared" si="6"/>
        <v>0</v>
      </c>
    </row>
    <row r="21" spans="1:23" ht="60.75">
      <c r="A21" s="32" t="s">
        <v>431</v>
      </c>
      <c r="B21" s="33" t="s">
        <v>432</v>
      </c>
      <c r="C21" s="34">
        <v>660000</v>
      </c>
      <c r="E21" s="34">
        <f t="shared" si="0"/>
        <v>660000</v>
      </c>
      <c r="H21" s="34">
        <f t="shared" si="1"/>
        <v>0</v>
      </c>
      <c r="K21" s="34">
        <f t="shared" si="2"/>
        <v>0</v>
      </c>
      <c r="N21" s="34">
        <f t="shared" si="3"/>
        <v>0</v>
      </c>
      <c r="Q21" s="34">
        <f t="shared" si="4"/>
        <v>0</v>
      </c>
      <c r="T21" s="34">
        <f t="shared" si="5"/>
        <v>0</v>
      </c>
      <c r="U21" s="34">
        <f>C21</f>
        <v>660000</v>
      </c>
      <c r="W21" s="34">
        <f t="shared" si="6"/>
        <v>660000</v>
      </c>
    </row>
    <row r="22" spans="1:23" ht="40.5">
      <c r="A22" s="32" t="s">
        <v>433</v>
      </c>
      <c r="B22" s="33" t="s">
        <v>434</v>
      </c>
      <c r="C22" s="34">
        <v>1000000</v>
      </c>
      <c r="E22" s="34">
        <f t="shared" si="0"/>
        <v>1000000</v>
      </c>
      <c r="H22" s="34">
        <f t="shared" si="1"/>
        <v>0</v>
      </c>
      <c r="K22" s="34">
        <f t="shared" si="2"/>
        <v>0</v>
      </c>
      <c r="N22" s="34">
        <f t="shared" si="3"/>
        <v>0</v>
      </c>
      <c r="Q22" s="34">
        <f t="shared" si="4"/>
        <v>0</v>
      </c>
      <c r="T22" s="34">
        <f t="shared" si="5"/>
        <v>0</v>
      </c>
      <c r="U22" s="34">
        <f>C22</f>
        <v>1000000</v>
      </c>
      <c r="W22" s="34">
        <f t="shared" si="6"/>
        <v>1000000</v>
      </c>
    </row>
    <row r="23" spans="1:23" ht="60.75">
      <c r="A23" s="32" t="s">
        <v>435</v>
      </c>
      <c r="B23" s="33" t="s">
        <v>436</v>
      </c>
      <c r="D23" s="34">
        <v>1996000</v>
      </c>
      <c r="E23" s="34">
        <f t="shared" si="0"/>
        <v>1996000</v>
      </c>
      <c r="G23" s="34">
        <f>D23</f>
        <v>1996000</v>
      </c>
      <c r="H23" s="34">
        <f t="shared" si="1"/>
        <v>1996000</v>
      </c>
      <c r="K23" s="34">
        <f t="shared" si="2"/>
        <v>0</v>
      </c>
      <c r="N23" s="34">
        <f t="shared" si="3"/>
        <v>0</v>
      </c>
      <c r="Q23" s="34">
        <f t="shared" si="4"/>
        <v>0</v>
      </c>
      <c r="T23" s="34">
        <f t="shared" si="5"/>
        <v>0</v>
      </c>
      <c r="W23" s="34">
        <f t="shared" si="6"/>
        <v>0</v>
      </c>
    </row>
    <row r="24" spans="1:23" ht="101.25">
      <c r="A24" s="32" t="s">
        <v>437</v>
      </c>
      <c r="B24" s="33" t="s">
        <v>751</v>
      </c>
      <c r="D24" s="34">
        <v>2255000</v>
      </c>
      <c r="E24" s="34">
        <f t="shared" si="0"/>
        <v>2255000</v>
      </c>
      <c r="G24" s="34">
        <f>D24</f>
        <v>2255000</v>
      </c>
      <c r="H24" s="34">
        <f t="shared" si="1"/>
        <v>2255000</v>
      </c>
      <c r="K24" s="34">
        <f t="shared" si="2"/>
        <v>0</v>
      </c>
      <c r="N24" s="34">
        <f t="shared" si="3"/>
        <v>0</v>
      </c>
      <c r="Q24" s="34">
        <f t="shared" si="4"/>
        <v>0</v>
      </c>
      <c r="T24" s="34">
        <f t="shared" si="5"/>
        <v>0</v>
      </c>
      <c r="W24" s="34">
        <f t="shared" si="6"/>
        <v>0</v>
      </c>
    </row>
    <row r="25" spans="1:23" ht="81">
      <c r="A25" s="32" t="s">
        <v>752</v>
      </c>
      <c r="B25" s="33" t="s">
        <v>753</v>
      </c>
      <c r="D25" s="34">
        <v>110000</v>
      </c>
      <c r="E25" s="34">
        <f t="shared" si="0"/>
        <v>110000</v>
      </c>
      <c r="G25" s="34">
        <f>D25</f>
        <v>110000</v>
      </c>
      <c r="H25" s="34">
        <f t="shared" si="1"/>
        <v>110000</v>
      </c>
      <c r="K25" s="34">
        <f t="shared" si="2"/>
        <v>0</v>
      </c>
      <c r="N25" s="34">
        <f t="shared" si="3"/>
        <v>0</v>
      </c>
      <c r="Q25" s="34">
        <f t="shared" si="4"/>
        <v>0</v>
      </c>
      <c r="T25" s="34">
        <f t="shared" si="5"/>
        <v>0</v>
      </c>
      <c r="V25" s="34">
        <v>0</v>
      </c>
      <c r="W25" s="34">
        <f t="shared" si="6"/>
        <v>0</v>
      </c>
    </row>
    <row r="26" spans="2:23" ht="20.25">
      <c r="B26" s="33" t="s">
        <v>754</v>
      </c>
      <c r="E26" s="34">
        <f t="shared" si="0"/>
        <v>0</v>
      </c>
      <c r="H26" s="34">
        <f t="shared" si="1"/>
        <v>0</v>
      </c>
      <c r="K26" s="34">
        <f t="shared" si="2"/>
        <v>0</v>
      </c>
      <c r="N26" s="34">
        <f t="shared" si="3"/>
        <v>0</v>
      </c>
      <c r="Q26" s="34">
        <f t="shared" si="4"/>
        <v>0</v>
      </c>
      <c r="T26" s="34">
        <f t="shared" si="5"/>
        <v>0</v>
      </c>
      <c r="W26" s="34">
        <f t="shared" si="6"/>
        <v>0</v>
      </c>
    </row>
    <row r="27" spans="1:23" ht="121.5">
      <c r="A27" s="32" t="s">
        <v>755</v>
      </c>
      <c r="B27" s="33" t="s">
        <v>756</v>
      </c>
      <c r="D27" s="34">
        <v>500000</v>
      </c>
      <c r="E27" s="34">
        <f t="shared" si="0"/>
        <v>500000</v>
      </c>
      <c r="H27" s="34">
        <f t="shared" si="1"/>
        <v>0</v>
      </c>
      <c r="J27" s="34">
        <f>D27</f>
        <v>500000</v>
      </c>
      <c r="K27" s="34">
        <f t="shared" si="2"/>
        <v>500000</v>
      </c>
      <c r="N27" s="34">
        <f t="shared" si="3"/>
        <v>0</v>
      </c>
      <c r="Q27" s="34">
        <f t="shared" si="4"/>
        <v>0</v>
      </c>
      <c r="T27" s="34">
        <f t="shared" si="5"/>
        <v>0</v>
      </c>
      <c r="W27" s="34">
        <f t="shared" si="6"/>
        <v>0</v>
      </c>
    </row>
    <row r="28" spans="2:23" ht="20.25">
      <c r="B28" s="33" t="s">
        <v>754</v>
      </c>
      <c r="E28" s="34">
        <f t="shared" si="0"/>
        <v>0</v>
      </c>
      <c r="H28" s="34">
        <f t="shared" si="1"/>
        <v>0</v>
      </c>
      <c r="K28" s="34">
        <f t="shared" si="2"/>
        <v>0</v>
      </c>
      <c r="N28" s="34">
        <f t="shared" si="3"/>
        <v>0</v>
      </c>
      <c r="Q28" s="34">
        <f t="shared" si="4"/>
        <v>0</v>
      </c>
      <c r="T28" s="34">
        <f t="shared" si="5"/>
        <v>0</v>
      </c>
      <c r="W28" s="34">
        <f t="shared" si="6"/>
        <v>0</v>
      </c>
    </row>
    <row r="29" spans="1:23" ht="121.5">
      <c r="A29" s="32">
        <v>2</v>
      </c>
      <c r="B29" s="33" t="s">
        <v>757</v>
      </c>
      <c r="C29" s="34">
        <v>36800</v>
      </c>
      <c r="E29" s="34">
        <f t="shared" si="0"/>
        <v>36800</v>
      </c>
      <c r="F29" s="34">
        <f>C29</f>
        <v>36800</v>
      </c>
      <c r="H29" s="34">
        <f t="shared" si="1"/>
        <v>36800</v>
      </c>
      <c r="K29" s="34">
        <f t="shared" si="2"/>
        <v>0</v>
      </c>
      <c r="N29" s="34">
        <f t="shared" si="3"/>
        <v>0</v>
      </c>
      <c r="Q29" s="34">
        <f t="shared" si="4"/>
        <v>0</v>
      </c>
      <c r="T29" s="34">
        <f t="shared" si="5"/>
        <v>0</v>
      </c>
      <c r="W29" s="34">
        <f t="shared" si="6"/>
        <v>0</v>
      </c>
    </row>
    <row r="30" spans="1:23" ht="101.25">
      <c r="A30" s="32">
        <v>3</v>
      </c>
      <c r="B30" s="33" t="s">
        <v>758</v>
      </c>
      <c r="C30" s="34">
        <v>32000</v>
      </c>
      <c r="E30" s="34">
        <f t="shared" si="0"/>
        <v>32000</v>
      </c>
      <c r="F30" s="34">
        <f>C30</f>
        <v>32000</v>
      </c>
      <c r="H30" s="34">
        <f t="shared" si="1"/>
        <v>32000</v>
      </c>
      <c r="K30" s="34">
        <f t="shared" si="2"/>
        <v>0</v>
      </c>
      <c r="N30" s="34">
        <f t="shared" si="3"/>
        <v>0</v>
      </c>
      <c r="Q30" s="34">
        <f t="shared" si="4"/>
        <v>0</v>
      </c>
      <c r="T30" s="34">
        <f t="shared" si="5"/>
        <v>0</v>
      </c>
      <c r="W30" s="34">
        <f t="shared" si="6"/>
        <v>0</v>
      </c>
    </row>
    <row r="31" spans="1:23" ht="60.75">
      <c r="A31" s="32">
        <v>4</v>
      </c>
      <c r="B31" s="33" t="s">
        <v>759</v>
      </c>
      <c r="C31" s="34">
        <v>5000</v>
      </c>
      <c r="E31" s="34">
        <f t="shared" si="0"/>
        <v>5000</v>
      </c>
      <c r="F31" s="34">
        <f>C31</f>
        <v>5000</v>
      </c>
      <c r="H31" s="34">
        <f t="shared" si="1"/>
        <v>5000</v>
      </c>
      <c r="K31" s="34">
        <f t="shared" si="2"/>
        <v>0</v>
      </c>
      <c r="N31" s="34">
        <f t="shared" si="3"/>
        <v>0</v>
      </c>
      <c r="Q31" s="34">
        <f t="shared" si="4"/>
        <v>0</v>
      </c>
      <c r="T31" s="34">
        <f t="shared" si="5"/>
        <v>0</v>
      </c>
      <c r="W31" s="34">
        <f t="shared" si="6"/>
        <v>0</v>
      </c>
    </row>
    <row r="32" spans="1:23" ht="81">
      <c r="A32" s="32">
        <v>5</v>
      </c>
      <c r="B32" s="33" t="s">
        <v>760</v>
      </c>
      <c r="C32" s="34">
        <v>10000</v>
      </c>
      <c r="E32" s="34">
        <f t="shared" si="0"/>
        <v>10000</v>
      </c>
      <c r="F32" s="34">
        <f>C32</f>
        <v>10000</v>
      </c>
      <c r="H32" s="34">
        <f t="shared" si="1"/>
        <v>10000</v>
      </c>
      <c r="K32" s="34">
        <f t="shared" si="2"/>
        <v>0</v>
      </c>
      <c r="N32" s="34">
        <f t="shared" si="3"/>
        <v>0</v>
      </c>
      <c r="Q32" s="34">
        <f t="shared" si="4"/>
        <v>0</v>
      </c>
      <c r="T32" s="34">
        <f t="shared" si="5"/>
        <v>0</v>
      </c>
      <c r="W32" s="34">
        <f t="shared" si="6"/>
        <v>0</v>
      </c>
    </row>
    <row r="33" spans="1:23" ht="101.25">
      <c r="A33" s="32">
        <v>6</v>
      </c>
      <c r="B33" s="33" t="s">
        <v>761</v>
      </c>
      <c r="C33" s="34">
        <v>2200000</v>
      </c>
      <c r="E33" s="34">
        <f t="shared" si="0"/>
        <v>2200000</v>
      </c>
      <c r="F33" s="34">
        <f>C33</f>
        <v>2200000</v>
      </c>
      <c r="H33" s="34">
        <f t="shared" si="1"/>
        <v>2200000</v>
      </c>
      <c r="K33" s="34">
        <f t="shared" si="2"/>
        <v>0</v>
      </c>
      <c r="N33" s="34">
        <f t="shared" si="3"/>
        <v>0</v>
      </c>
      <c r="Q33" s="34">
        <f t="shared" si="4"/>
        <v>0</v>
      </c>
      <c r="T33" s="34">
        <f t="shared" si="5"/>
        <v>0</v>
      </c>
      <c r="W33" s="34">
        <f t="shared" si="6"/>
        <v>0</v>
      </c>
    </row>
    <row r="34" spans="1:23" ht="60.75">
      <c r="A34" s="32">
        <v>7</v>
      </c>
      <c r="B34" s="33" t="s">
        <v>762</v>
      </c>
      <c r="D34" s="34">
        <v>100000</v>
      </c>
      <c r="E34" s="34">
        <f t="shared" si="0"/>
        <v>100000</v>
      </c>
      <c r="G34" s="34">
        <f>D34</f>
        <v>100000</v>
      </c>
      <c r="H34" s="34">
        <f t="shared" si="1"/>
        <v>100000</v>
      </c>
      <c r="K34" s="34">
        <f t="shared" si="2"/>
        <v>0</v>
      </c>
      <c r="N34" s="34">
        <f t="shared" si="3"/>
        <v>0</v>
      </c>
      <c r="Q34" s="34">
        <f t="shared" si="4"/>
        <v>0</v>
      </c>
      <c r="T34" s="34">
        <f t="shared" si="5"/>
        <v>0</v>
      </c>
      <c r="W34" s="34">
        <f t="shared" si="6"/>
        <v>0</v>
      </c>
    </row>
    <row r="35" spans="1:23" ht="81">
      <c r="A35" s="32">
        <v>8</v>
      </c>
      <c r="B35" s="33" t="s">
        <v>763</v>
      </c>
      <c r="D35" s="34">
        <v>1225000</v>
      </c>
      <c r="E35" s="34">
        <f t="shared" si="0"/>
        <v>1225000</v>
      </c>
      <c r="G35" s="34">
        <v>0</v>
      </c>
      <c r="H35" s="34">
        <f t="shared" si="1"/>
        <v>0</v>
      </c>
      <c r="K35" s="34">
        <f t="shared" si="2"/>
        <v>0</v>
      </c>
      <c r="M35" s="34">
        <f>D35</f>
        <v>1225000</v>
      </c>
      <c r="N35" s="34">
        <f t="shared" si="3"/>
        <v>1225000</v>
      </c>
      <c r="Q35" s="34">
        <f t="shared" si="4"/>
        <v>0</v>
      </c>
      <c r="T35" s="34">
        <f t="shared" si="5"/>
        <v>0</v>
      </c>
      <c r="W35" s="34">
        <f t="shared" si="6"/>
        <v>0</v>
      </c>
    </row>
    <row r="36" spans="1:23" ht="101.25">
      <c r="A36" s="32">
        <v>9</v>
      </c>
      <c r="B36" s="33" t="s">
        <v>154</v>
      </c>
      <c r="C36" s="34">
        <v>50000</v>
      </c>
      <c r="E36" s="34">
        <f t="shared" si="0"/>
        <v>50000</v>
      </c>
      <c r="F36" s="34">
        <f>C36</f>
        <v>50000</v>
      </c>
      <c r="H36" s="34">
        <f t="shared" si="1"/>
        <v>50000</v>
      </c>
      <c r="K36" s="34">
        <f t="shared" si="2"/>
        <v>0</v>
      </c>
      <c r="N36" s="34">
        <f t="shared" si="3"/>
        <v>0</v>
      </c>
      <c r="Q36" s="34">
        <f t="shared" si="4"/>
        <v>0</v>
      </c>
      <c r="T36" s="34">
        <f t="shared" si="5"/>
        <v>0</v>
      </c>
      <c r="W36" s="34">
        <f t="shared" si="6"/>
        <v>0</v>
      </c>
    </row>
    <row r="37" spans="1:23" ht="60.75">
      <c r="A37" s="32">
        <v>10</v>
      </c>
      <c r="B37" s="33" t="s">
        <v>764</v>
      </c>
      <c r="C37" s="34">
        <v>10000</v>
      </c>
      <c r="E37" s="34">
        <f t="shared" si="0"/>
        <v>10000</v>
      </c>
      <c r="F37" s="34">
        <f>C37</f>
        <v>10000</v>
      </c>
      <c r="H37" s="34">
        <f t="shared" si="1"/>
        <v>10000</v>
      </c>
      <c r="K37" s="34">
        <f t="shared" si="2"/>
        <v>0</v>
      </c>
      <c r="N37" s="34">
        <f t="shared" si="3"/>
        <v>0</v>
      </c>
      <c r="Q37" s="34">
        <f t="shared" si="4"/>
        <v>0</v>
      </c>
      <c r="T37" s="34">
        <f t="shared" si="5"/>
        <v>0</v>
      </c>
      <c r="W37" s="34">
        <f t="shared" si="6"/>
        <v>0</v>
      </c>
    </row>
    <row r="38" spans="1:23" ht="60.75">
      <c r="A38" s="32">
        <v>11</v>
      </c>
      <c r="B38" s="33" t="s">
        <v>765</v>
      </c>
      <c r="C38" s="34">
        <v>60200</v>
      </c>
      <c r="E38" s="34">
        <f t="shared" si="0"/>
        <v>60200</v>
      </c>
      <c r="F38" s="34">
        <f>C38</f>
        <v>60200</v>
      </c>
      <c r="H38" s="34">
        <f t="shared" si="1"/>
        <v>60200</v>
      </c>
      <c r="K38" s="34">
        <f t="shared" si="2"/>
        <v>0</v>
      </c>
      <c r="N38" s="34">
        <f t="shared" si="3"/>
        <v>0</v>
      </c>
      <c r="Q38" s="34">
        <f t="shared" si="4"/>
        <v>0</v>
      </c>
      <c r="T38" s="34">
        <f t="shared" si="5"/>
        <v>0</v>
      </c>
      <c r="W38" s="34">
        <f t="shared" si="6"/>
        <v>0</v>
      </c>
    </row>
    <row r="39" spans="1:23" ht="60.75">
      <c r="A39" s="32">
        <v>12</v>
      </c>
      <c r="B39" s="33" t="s">
        <v>766</v>
      </c>
      <c r="C39" s="34">
        <v>20000</v>
      </c>
      <c r="E39" s="34">
        <f t="shared" si="0"/>
        <v>20000</v>
      </c>
      <c r="F39" s="34">
        <f>C39</f>
        <v>20000</v>
      </c>
      <c r="H39" s="34">
        <f t="shared" si="1"/>
        <v>20000</v>
      </c>
      <c r="K39" s="34">
        <f t="shared" si="2"/>
        <v>0</v>
      </c>
      <c r="N39" s="34">
        <f t="shared" si="3"/>
        <v>0</v>
      </c>
      <c r="Q39" s="34">
        <f t="shared" si="4"/>
        <v>0</v>
      </c>
      <c r="T39" s="34">
        <f t="shared" si="5"/>
        <v>0</v>
      </c>
      <c r="W39" s="34">
        <f t="shared" si="6"/>
        <v>0</v>
      </c>
    </row>
    <row r="40" spans="1:23" ht="81">
      <c r="A40" s="32">
        <v>13</v>
      </c>
      <c r="B40" s="33" t="s">
        <v>767</v>
      </c>
      <c r="C40" s="34">
        <v>0</v>
      </c>
      <c r="D40" s="34">
        <v>0</v>
      </c>
      <c r="E40" s="34">
        <f t="shared" si="0"/>
        <v>0</v>
      </c>
      <c r="H40" s="34">
        <f t="shared" si="1"/>
        <v>0</v>
      </c>
      <c r="K40" s="34">
        <f t="shared" si="2"/>
        <v>0</v>
      </c>
      <c r="N40" s="34">
        <f t="shared" si="3"/>
        <v>0</v>
      </c>
      <c r="Q40" s="34">
        <f t="shared" si="4"/>
        <v>0</v>
      </c>
      <c r="T40" s="34">
        <f t="shared" si="5"/>
        <v>0</v>
      </c>
      <c r="W40" s="34">
        <f t="shared" si="6"/>
        <v>0</v>
      </c>
    </row>
    <row r="41" spans="1:23" ht="81">
      <c r="A41" s="32">
        <v>14</v>
      </c>
      <c r="B41" s="33" t="s">
        <v>768</v>
      </c>
      <c r="C41" s="34">
        <v>3000</v>
      </c>
      <c r="E41" s="34">
        <f t="shared" si="0"/>
        <v>3000</v>
      </c>
      <c r="F41" s="34">
        <f>C41</f>
        <v>3000</v>
      </c>
      <c r="H41" s="34">
        <f t="shared" si="1"/>
        <v>3000</v>
      </c>
      <c r="K41" s="34">
        <f t="shared" si="2"/>
        <v>0</v>
      </c>
      <c r="N41" s="34">
        <f t="shared" si="3"/>
        <v>0</v>
      </c>
      <c r="Q41" s="34">
        <f t="shared" si="4"/>
        <v>0</v>
      </c>
      <c r="T41" s="34">
        <f t="shared" si="5"/>
        <v>0</v>
      </c>
      <c r="W41" s="34">
        <f t="shared" si="6"/>
        <v>0</v>
      </c>
    </row>
    <row r="42" spans="1:23" ht="60.75">
      <c r="A42" s="32">
        <v>15</v>
      </c>
      <c r="B42" s="33" t="s">
        <v>769</v>
      </c>
      <c r="C42" s="34">
        <v>0</v>
      </c>
      <c r="D42" s="34">
        <v>0</v>
      </c>
      <c r="E42" s="34">
        <f t="shared" si="0"/>
        <v>0</v>
      </c>
      <c r="H42" s="34">
        <f t="shared" si="1"/>
        <v>0</v>
      </c>
      <c r="K42" s="34">
        <f t="shared" si="2"/>
        <v>0</v>
      </c>
      <c r="N42" s="34">
        <f t="shared" si="3"/>
        <v>0</v>
      </c>
      <c r="Q42" s="34">
        <f t="shared" si="4"/>
        <v>0</v>
      </c>
      <c r="T42" s="34">
        <f t="shared" si="5"/>
        <v>0</v>
      </c>
      <c r="W42" s="34">
        <f t="shared" si="6"/>
        <v>0</v>
      </c>
    </row>
    <row r="43" spans="1:23" ht="162">
      <c r="A43" s="32">
        <v>16</v>
      </c>
      <c r="B43" s="33" t="s">
        <v>770</v>
      </c>
      <c r="C43" s="34">
        <v>0</v>
      </c>
      <c r="D43" s="34">
        <v>0</v>
      </c>
      <c r="E43" s="34">
        <f t="shared" si="0"/>
        <v>0</v>
      </c>
      <c r="H43" s="34">
        <f t="shared" si="1"/>
        <v>0</v>
      </c>
      <c r="K43" s="34">
        <f t="shared" si="2"/>
        <v>0</v>
      </c>
      <c r="N43" s="34">
        <f t="shared" si="3"/>
        <v>0</v>
      </c>
      <c r="Q43" s="34">
        <f t="shared" si="4"/>
        <v>0</v>
      </c>
      <c r="T43" s="34">
        <f t="shared" si="5"/>
        <v>0</v>
      </c>
      <c r="W43" s="34">
        <f t="shared" si="6"/>
        <v>0</v>
      </c>
    </row>
    <row r="44" spans="1:23" ht="60.75">
      <c r="A44" s="32">
        <v>17</v>
      </c>
      <c r="B44" s="33" t="s">
        <v>771</v>
      </c>
      <c r="C44" s="34">
        <v>25000</v>
      </c>
      <c r="D44" s="34">
        <v>0</v>
      </c>
      <c r="E44" s="34">
        <f t="shared" si="0"/>
        <v>25000</v>
      </c>
      <c r="F44" s="34">
        <f>C44</f>
        <v>25000</v>
      </c>
      <c r="H44" s="34">
        <f t="shared" si="1"/>
        <v>25000</v>
      </c>
      <c r="K44" s="34">
        <f t="shared" si="2"/>
        <v>0</v>
      </c>
      <c r="N44" s="34">
        <f t="shared" si="3"/>
        <v>0</v>
      </c>
      <c r="Q44" s="34">
        <f t="shared" si="4"/>
        <v>0</v>
      </c>
      <c r="T44" s="34">
        <f t="shared" si="5"/>
        <v>0</v>
      </c>
      <c r="W44" s="34">
        <f t="shared" si="6"/>
        <v>0</v>
      </c>
    </row>
    <row r="45" spans="1:23" ht="81">
      <c r="A45" s="32">
        <v>20</v>
      </c>
      <c r="B45" s="33" t="s">
        <v>772</v>
      </c>
      <c r="C45" s="34">
        <v>0</v>
      </c>
      <c r="D45" s="34">
        <v>0</v>
      </c>
      <c r="E45" s="34">
        <f t="shared" si="0"/>
        <v>0</v>
      </c>
      <c r="H45" s="34">
        <f t="shared" si="1"/>
        <v>0</v>
      </c>
      <c r="K45" s="34">
        <f t="shared" si="2"/>
        <v>0</v>
      </c>
      <c r="N45" s="34">
        <f t="shared" si="3"/>
        <v>0</v>
      </c>
      <c r="Q45" s="34">
        <f t="shared" si="4"/>
        <v>0</v>
      </c>
      <c r="T45" s="34">
        <f t="shared" si="5"/>
        <v>0</v>
      </c>
      <c r="W45" s="34">
        <f t="shared" si="6"/>
        <v>0</v>
      </c>
    </row>
    <row r="46" spans="1:23" ht="101.25">
      <c r="A46" s="32">
        <v>25</v>
      </c>
      <c r="B46" s="33" t="s">
        <v>773</v>
      </c>
      <c r="D46" s="34" t="s">
        <v>774</v>
      </c>
      <c r="E46" s="34">
        <f t="shared" si="0"/>
        <v>0</v>
      </c>
      <c r="H46" s="34">
        <f t="shared" si="1"/>
        <v>0</v>
      </c>
      <c r="K46" s="34">
        <f t="shared" si="2"/>
        <v>0</v>
      </c>
      <c r="N46" s="34">
        <f t="shared" si="3"/>
        <v>0</v>
      </c>
      <c r="Q46" s="34">
        <f t="shared" si="4"/>
        <v>0</v>
      </c>
      <c r="T46" s="34">
        <f t="shared" si="5"/>
        <v>0</v>
      </c>
      <c r="W46" s="34">
        <f t="shared" si="6"/>
        <v>0</v>
      </c>
    </row>
    <row r="47" spans="1:23" ht="81">
      <c r="A47" s="32">
        <v>26</v>
      </c>
      <c r="B47" s="33" t="s">
        <v>775</v>
      </c>
      <c r="C47" s="34">
        <v>0</v>
      </c>
      <c r="D47" s="34">
        <v>0</v>
      </c>
      <c r="E47" s="34">
        <f t="shared" si="0"/>
        <v>0</v>
      </c>
      <c r="H47" s="34">
        <f t="shared" si="1"/>
        <v>0</v>
      </c>
      <c r="K47" s="34">
        <f t="shared" si="2"/>
        <v>0</v>
      </c>
      <c r="N47" s="34">
        <f t="shared" si="3"/>
        <v>0</v>
      </c>
      <c r="Q47" s="34">
        <f t="shared" si="4"/>
        <v>0</v>
      </c>
      <c r="T47" s="34">
        <f t="shared" si="5"/>
        <v>0</v>
      </c>
      <c r="W47" s="34">
        <f t="shared" si="6"/>
        <v>0</v>
      </c>
    </row>
    <row r="48" spans="1:23" ht="81">
      <c r="A48" s="32">
        <v>27</v>
      </c>
      <c r="B48" s="33" t="s">
        <v>776</v>
      </c>
      <c r="C48" s="34">
        <v>0</v>
      </c>
      <c r="D48" s="34">
        <v>0</v>
      </c>
      <c r="E48" s="34">
        <f t="shared" si="0"/>
        <v>0</v>
      </c>
      <c r="H48" s="34">
        <f t="shared" si="1"/>
        <v>0</v>
      </c>
      <c r="K48" s="34">
        <f t="shared" si="2"/>
        <v>0</v>
      </c>
      <c r="N48" s="34">
        <f t="shared" si="3"/>
        <v>0</v>
      </c>
      <c r="Q48" s="34">
        <f t="shared" si="4"/>
        <v>0</v>
      </c>
      <c r="T48" s="34">
        <f t="shared" si="5"/>
        <v>0</v>
      </c>
      <c r="W48" s="34">
        <f t="shared" si="6"/>
        <v>0</v>
      </c>
    </row>
    <row r="49" spans="1:23" ht="101.25">
      <c r="A49" s="32">
        <v>28</v>
      </c>
      <c r="B49" s="33" t="s">
        <v>777</v>
      </c>
      <c r="D49" s="34" t="s">
        <v>778</v>
      </c>
      <c r="E49" s="34">
        <f t="shared" si="0"/>
        <v>0</v>
      </c>
      <c r="H49" s="34">
        <f t="shared" si="1"/>
        <v>0</v>
      </c>
      <c r="K49" s="34">
        <f t="shared" si="2"/>
        <v>0</v>
      </c>
      <c r="N49" s="34">
        <f t="shared" si="3"/>
        <v>0</v>
      </c>
      <c r="Q49" s="34">
        <f t="shared" si="4"/>
        <v>0</v>
      </c>
      <c r="T49" s="34">
        <f t="shared" si="5"/>
        <v>0</v>
      </c>
      <c r="W49" s="34">
        <f t="shared" si="6"/>
        <v>0</v>
      </c>
    </row>
    <row r="50" spans="1:23" ht="40.5">
      <c r="A50" s="32">
        <v>29</v>
      </c>
      <c r="B50" s="33" t="s">
        <v>779</v>
      </c>
      <c r="D50" s="34" t="s">
        <v>780</v>
      </c>
      <c r="E50" s="34">
        <f t="shared" si="0"/>
        <v>0</v>
      </c>
      <c r="H50" s="34">
        <f t="shared" si="1"/>
        <v>0</v>
      </c>
      <c r="K50" s="34">
        <f t="shared" si="2"/>
        <v>0</v>
      </c>
      <c r="N50" s="34">
        <f t="shared" si="3"/>
        <v>0</v>
      </c>
      <c r="Q50" s="34">
        <f t="shared" si="4"/>
        <v>0</v>
      </c>
      <c r="T50" s="34">
        <f t="shared" si="5"/>
        <v>0</v>
      </c>
      <c r="W50" s="34">
        <f t="shared" si="6"/>
        <v>0</v>
      </c>
    </row>
    <row r="51" spans="1:23" ht="40.5">
      <c r="A51" s="32">
        <v>30</v>
      </c>
      <c r="B51" s="33" t="s">
        <v>781</v>
      </c>
      <c r="D51" s="34" t="s">
        <v>782</v>
      </c>
      <c r="E51" s="34">
        <f t="shared" si="0"/>
        <v>0</v>
      </c>
      <c r="H51" s="34">
        <f t="shared" si="1"/>
        <v>0</v>
      </c>
      <c r="K51" s="34">
        <f t="shared" si="2"/>
        <v>0</v>
      </c>
      <c r="N51" s="34">
        <f t="shared" si="3"/>
        <v>0</v>
      </c>
      <c r="Q51" s="34">
        <f t="shared" si="4"/>
        <v>0</v>
      </c>
      <c r="T51" s="34">
        <f t="shared" si="5"/>
        <v>0</v>
      </c>
      <c r="W51" s="34">
        <f t="shared" si="6"/>
        <v>0</v>
      </c>
    </row>
    <row r="52" spans="1:23" ht="60.75">
      <c r="A52" s="32">
        <v>31</v>
      </c>
      <c r="B52" s="33" t="s">
        <v>783</v>
      </c>
      <c r="D52" s="34" t="s">
        <v>782</v>
      </c>
      <c r="E52" s="34">
        <f t="shared" si="0"/>
        <v>0</v>
      </c>
      <c r="H52" s="34">
        <f t="shared" si="1"/>
        <v>0</v>
      </c>
      <c r="K52" s="34">
        <f t="shared" si="2"/>
        <v>0</v>
      </c>
      <c r="N52" s="34">
        <f t="shared" si="3"/>
        <v>0</v>
      </c>
      <c r="Q52" s="34">
        <f t="shared" si="4"/>
        <v>0</v>
      </c>
      <c r="T52" s="34">
        <f t="shared" si="5"/>
        <v>0</v>
      </c>
      <c r="W52" s="34">
        <f t="shared" si="6"/>
        <v>0</v>
      </c>
    </row>
    <row r="53" spans="1:23" ht="121.5">
      <c r="A53" s="32">
        <v>32</v>
      </c>
      <c r="B53" s="33" t="s">
        <v>784</v>
      </c>
      <c r="D53" s="34" t="s">
        <v>782</v>
      </c>
      <c r="E53" s="34">
        <f t="shared" si="0"/>
        <v>0</v>
      </c>
      <c r="H53" s="34">
        <f t="shared" si="1"/>
        <v>0</v>
      </c>
      <c r="K53" s="34">
        <f t="shared" si="2"/>
        <v>0</v>
      </c>
      <c r="N53" s="34">
        <f t="shared" si="3"/>
        <v>0</v>
      </c>
      <c r="Q53" s="34">
        <f t="shared" si="4"/>
        <v>0</v>
      </c>
      <c r="T53" s="34">
        <f t="shared" si="5"/>
        <v>0</v>
      </c>
      <c r="W53" s="34">
        <f t="shared" si="6"/>
        <v>0</v>
      </c>
    </row>
    <row r="54" spans="1:23" ht="81">
      <c r="A54" s="32">
        <v>33</v>
      </c>
      <c r="B54" s="33" t="s">
        <v>785</v>
      </c>
      <c r="D54" s="34" t="s">
        <v>786</v>
      </c>
      <c r="E54" s="34">
        <f t="shared" si="0"/>
        <v>0</v>
      </c>
      <c r="H54" s="34">
        <f t="shared" si="1"/>
        <v>0</v>
      </c>
      <c r="K54" s="34">
        <f t="shared" si="2"/>
        <v>0</v>
      </c>
      <c r="N54" s="34">
        <f t="shared" si="3"/>
        <v>0</v>
      </c>
      <c r="Q54" s="34">
        <f t="shared" si="4"/>
        <v>0</v>
      </c>
      <c r="T54" s="34">
        <f t="shared" si="5"/>
        <v>0</v>
      </c>
      <c r="W54" s="34">
        <f t="shared" si="6"/>
        <v>0</v>
      </c>
    </row>
    <row r="55" spans="1:23" ht="101.25">
      <c r="A55" s="32">
        <v>34</v>
      </c>
      <c r="B55" s="33" t="s">
        <v>787</v>
      </c>
      <c r="C55" s="34">
        <v>7000</v>
      </c>
      <c r="E55" s="34">
        <f t="shared" si="0"/>
        <v>7000</v>
      </c>
      <c r="F55" s="34">
        <f>C55</f>
        <v>7000</v>
      </c>
      <c r="H55" s="34">
        <f t="shared" si="1"/>
        <v>7000</v>
      </c>
      <c r="K55" s="34">
        <f t="shared" si="2"/>
        <v>0</v>
      </c>
      <c r="N55" s="34">
        <f t="shared" si="3"/>
        <v>0</v>
      </c>
      <c r="Q55" s="34">
        <f t="shared" si="4"/>
        <v>0</v>
      </c>
      <c r="T55" s="34">
        <f t="shared" si="5"/>
        <v>0</v>
      </c>
      <c r="W55" s="34">
        <f t="shared" si="6"/>
        <v>0</v>
      </c>
    </row>
    <row r="56" spans="1:23" ht="60.75">
      <c r="A56" s="32">
        <v>35</v>
      </c>
      <c r="B56" s="33" t="s">
        <v>788</v>
      </c>
      <c r="D56" s="34" t="s">
        <v>789</v>
      </c>
      <c r="E56" s="34">
        <f t="shared" si="0"/>
        <v>0</v>
      </c>
      <c r="H56" s="34">
        <f t="shared" si="1"/>
        <v>0</v>
      </c>
      <c r="K56" s="34">
        <f t="shared" si="2"/>
        <v>0</v>
      </c>
      <c r="N56" s="34">
        <f t="shared" si="3"/>
        <v>0</v>
      </c>
      <c r="Q56" s="34">
        <f t="shared" si="4"/>
        <v>0</v>
      </c>
      <c r="T56" s="34">
        <f t="shared" si="5"/>
        <v>0</v>
      </c>
      <c r="W56" s="34">
        <f t="shared" si="6"/>
        <v>0</v>
      </c>
    </row>
    <row r="57" spans="1:23" ht="101.25">
      <c r="A57" s="32">
        <v>36</v>
      </c>
      <c r="B57" s="33" t="s">
        <v>790</v>
      </c>
      <c r="D57" s="34" t="s">
        <v>791</v>
      </c>
      <c r="E57" s="34">
        <f t="shared" si="0"/>
        <v>0</v>
      </c>
      <c r="H57" s="34">
        <f t="shared" si="1"/>
        <v>0</v>
      </c>
      <c r="K57" s="34">
        <f t="shared" si="2"/>
        <v>0</v>
      </c>
      <c r="N57" s="34">
        <f t="shared" si="3"/>
        <v>0</v>
      </c>
      <c r="Q57" s="34">
        <f t="shared" si="4"/>
        <v>0</v>
      </c>
      <c r="T57" s="34">
        <f t="shared" si="5"/>
        <v>0</v>
      </c>
      <c r="W57" s="34">
        <f t="shared" si="6"/>
        <v>0</v>
      </c>
    </row>
    <row r="58" spans="1:23" ht="60.75">
      <c r="A58" s="32">
        <v>37</v>
      </c>
      <c r="B58" s="33" t="s">
        <v>792</v>
      </c>
      <c r="D58" s="34" t="s">
        <v>438</v>
      </c>
      <c r="E58" s="34">
        <f t="shared" si="0"/>
        <v>0</v>
      </c>
      <c r="H58" s="34">
        <f t="shared" si="1"/>
        <v>0</v>
      </c>
      <c r="K58" s="34">
        <f t="shared" si="2"/>
        <v>0</v>
      </c>
      <c r="N58" s="34">
        <f t="shared" si="3"/>
        <v>0</v>
      </c>
      <c r="Q58" s="34">
        <f t="shared" si="4"/>
        <v>0</v>
      </c>
      <c r="T58" s="34">
        <f t="shared" si="5"/>
        <v>0</v>
      </c>
      <c r="W58" s="34">
        <f t="shared" si="6"/>
        <v>0</v>
      </c>
    </row>
    <row r="59" spans="1:23" ht="101.25">
      <c r="A59" s="32">
        <v>38</v>
      </c>
      <c r="B59" s="33" t="s">
        <v>793</v>
      </c>
      <c r="D59" s="34" t="s">
        <v>774</v>
      </c>
      <c r="E59" s="34">
        <f t="shared" si="0"/>
        <v>0</v>
      </c>
      <c r="H59" s="34">
        <f t="shared" si="1"/>
        <v>0</v>
      </c>
      <c r="K59" s="34">
        <f t="shared" si="2"/>
        <v>0</v>
      </c>
      <c r="N59" s="34">
        <f t="shared" si="3"/>
        <v>0</v>
      </c>
      <c r="Q59" s="34">
        <f t="shared" si="4"/>
        <v>0</v>
      </c>
      <c r="T59" s="34">
        <f t="shared" si="5"/>
        <v>0</v>
      </c>
      <c r="W59" s="34">
        <f t="shared" si="6"/>
        <v>0</v>
      </c>
    </row>
    <row r="60" spans="1:23" ht="81">
      <c r="A60" s="32">
        <v>39</v>
      </c>
      <c r="B60" s="33" t="s">
        <v>794</v>
      </c>
      <c r="D60" s="34" t="s">
        <v>774</v>
      </c>
      <c r="E60" s="34">
        <f t="shared" si="0"/>
        <v>0</v>
      </c>
      <c r="H60" s="34">
        <f t="shared" si="1"/>
        <v>0</v>
      </c>
      <c r="K60" s="34">
        <f t="shared" si="2"/>
        <v>0</v>
      </c>
      <c r="N60" s="34">
        <f t="shared" si="3"/>
        <v>0</v>
      </c>
      <c r="Q60" s="34">
        <f t="shared" si="4"/>
        <v>0</v>
      </c>
      <c r="T60" s="34">
        <f t="shared" si="5"/>
        <v>0</v>
      </c>
      <c r="W60" s="34">
        <f t="shared" si="6"/>
        <v>0</v>
      </c>
    </row>
    <row r="61" spans="1:23" ht="101.25">
      <c r="A61" s="32">
        <v>40</v>
      </c>
      <c r="B61" s="33" t="s">
        <v>795</v>
      </c>
      <c r="D61" s="34" t="s">
        <v>774</v>
      </c>
      <c r="E61" s="34">
        <f t="shared" si="0"/>
        <v>0</v>
      </c>
      <c r="H61" s="34">
        <f t="shared" si="1"/>
        <v>0</v>
      </c>
      <c r="K61" s="34">
        <f t="shared" si="2"/>
        <v>0</v>
      </c>
      <c r="N61" s="34">
        <f t="shared" si="3"/>
        <v>0</v>
      </c>
      <c r="Q61" s="34">
        <f t="shared" si="4"/>
        <v>0</v>
      </c>
      <c r="T61" s="34">
        <f t="shared" si="5"/>
        <v>0</v>
      </c>
      <c r="W61" s="34">
        <f t="shared" si="6"/>
        <v>0</v>
      </c>
    </row>
    <row r="62" spans="1:23" ht="40.5">
      <c r="A62" s="32">
        <v>41</v>
      </c>
      <c r="B62" s="33" t="s">
        <v>796</v>
      </c>
      <c r="D62" s="34" t="s">
        <v>797</v>
      </c>
      <c r="E62" s="34">
        <f t="shared" si="0"/>
        <v>0</v>
      </c>
      <c r="H62" s="34">
        <f t="shared" si="1"/>
        <v>0</v>
      </c>
      <c r="K62" s="34">
        <f t="shared" si="2"/>
        <v>0</v>
      </c>
      <c r="N62" s="34">
        <f t="shared" si="3"/>
        <v>0</v>
      </c>
      <c r="Q62" s="34">
        <f t="shared" si="4"/>
        <v>0</v>
      </c>
      <c r="T62" s="34">
        <f t="shared" si="5"/>
        <v>0</v>
      </c>
      <c r="W62" s="34">
        <f t="shared" si="6"/>
        <v>0</v>
      </c>
    </row>
    <row r="63" spans="1:23" ht="60.75">
      <c r="A63" s="32">
        <v>42</v>
      </c>
      <c r="B63" s="33" t="s">
        <v>798</v>
      </c>
      <c r="C63" s="34">
        <v>400000</v>
      </c>
      <c r="E63" s="34">
        <f t="shared" si="0"/>
        <v>400000</v>
      </c>
      <c r="F63" s="34">
        <f>C63</f>
        <v>400000</v>
      </c>
      <c r="H63" s="34">
        <f t="shared" si="1"/>
        <v>400000</v>
      </c>
      <c r="K63" s="34">
        <f t="shared" si="2"/>
        <v>0</v>
      </c>
      <c r="N63" s="34">
        <f t="shared" si="3"/>
        <v>0</v>
      </c>
      <c r="Q63" s="34">
        <f t="shared" si="4"/>
        <v>0</v>
      </c>
      <c r="T63" s="34">
        <f t="shared" si="5"/>
        <v>0</v>
      </c>
      <c r="W63" s="34">
        <f t="shared" si="6"/>
        <v>0</v>
      </c>
    </row>
    <row r="64" spans="1:23" ht="60.75">
      <c r="A64" s="32">
        <v>43</v>
      </c>
      <c r="B64" s="33" t="s">
        <v>799</v>
      </c>
      <c r="D64" s="34" t="s">
        <v>800</v>
      </c>
      <c r="E64" s="34">
        <f t="shared" si="0"/>
        <v>0</v>
      </c>
      <c r="H64" s="34">
        <f t="shared" si="1"/>
        <v>0</v>
      </c>
      <c r="K64" s="34">
        <f t="shared" si="2"/>
        <v>0</v>
      </c>
      <c r="N64" s="34">
        <f t="shared" si="3"/>
        <v>0</v>
      </c>
      <c r="Q64" s="34">
        <f t="shared" si="4"/>
        <v>0</v>
      </c>
      <c r="T64" s="34">
        <f t="shared" si="5"/>
        <v>0</v>
      </c>
      <c r="W64" s="34">
        <f t="shared" si="6"/>
        <v>0</v>
      </c>
    </row>
    <row r="65" spans="1:23" ht="60.75">
      <c r="A65" s="32">
        <v>44</v>
      </c>
      <c r="B65" s="33" t="s">
        <v>801</v>
      </c>
      <c r="D65" s="34" t="s">
        <v>802</v>
      </c>
      <c r="E65" s="34">
        <f t="shared" si="0"/>
        <v>0</v>
      </c>
      <c r="H65" s="34">
        <f t="shared" si="1"/>
        <v>0</v>
      </c>
      <c r="K65" s="34">
        <f t="shared" si="2"/>
        <v>0</v>
      </c>
      <c r="N65" s="34">
        <f t="shared" si="3"/>
        <v>0</v>
      </c>
      <c r="Q65" s="34">
        <f t="shared" si="4"/>
        <v>0</v>
      </c>
      <c r="T65" s="34">
        <f t="shared" si="5"/>
        <v>0</v>
      </c>
      <c r="W65" s="34">
        <f t="shared" si="6"/>
        <v>0</v>
      </c>
    </row>
    <row r="66" spans="2:23" ht="20.25">
      <c r="B66" s="33" t="s">
        <v>803</v>
      </c>
      <c r="E66" s="34">
        <f t="shared" si="0"/>
        <v>0</v>
      </c>
      <c r="H66" s="34">
        <f t="shared" si="1"/>
        <v>0</v>
      </c>
      <c r="K66" s="34">
        <f t="shared" si="2"/>
        <v>0</v>
      </c>
      <c r="N66" s="34">
        <f t="shared" si="3"/>
        <v>0</v>
      </c>
      <c r="Q66" s="34">
        <f t="shared" si="4"/>
        <v>0</v>
      </c>
      <c r="T66" s="34">
        <f t="shared" si="5"/>
        <v>0</v>
      </c>
      <c r="W66" s="34">
        <f t="shared" si="6"/>
        <v>0</v>
      </c>
    </row>
    <row r="67" spans="1:23" ht="101.25">
      <c r="A67" s="32">
        <v>45</v>
      </c>
      <c r="B67" s="33" t="s">
        <v>804</v>
      </c>
      <c r="D67" s="34" t="s">
        <v>805</v>
      </c>
      <c r="E67" s="34">
        <f t="shared" si="0"/>
        <v>0</v>
      </c>
      <c r="H67" s="34">
        <f t="shared" si="1"/>
        <v>0</v>
      </c>
      <c r="K67" s="34">
        <f t="shared" si="2"/>
        <v>0</v>
      </c>
      <c r="N67" s="34">
        <f t="shared" si="3"/>
        <v>0</v>
      </c>
      <c r="Q67" s="34">
        <f t="shared" si="4"/>
        <v>0</v>
      </c>
      <c r="T67" s="34">
        <f t="shared" si="5"/>
        <v>0</v>
      </c>
      <c r="W67" s="34">
        <f t="shared" si="6"/>
        <v>0</v>
      </c>
    </row>
    <row r="68" spans="5:23" ht="20.25">
      <c r="E68" s="34">
        <f t="shared" si="0"/>
        <v>0</v>
      </c>
      <c r="H68" s="34">
        <f t="shared" si="1"/>
        <v>0</v>
      </c>
      <c r="K68" s="34">
        <f t="shared" si="2"/>
        <v>0</v>
      </c>
      <c r="N68" s="34">
        <f t="shared" si="3"/>
        <v>0</v>
      </c>
      <c r="Q68" s="34">
        <f t="shared" si="4"/>
        <v>0</v>
      </c>
      <c r="T68" s="34">
        <f t="shared" si="5"/>
        <v>0</v>
      </c>
      <c r="W68" s="34">
        <f t="shared" si="6"/>
        <v>0</v>
      </c>
    </row>
    <row r="69" spans="1:23" ht="81">
      <c r="A69" s="32" t="s">
        <v>806</v>
      </c>
      <c r="B69" s="33" t="s">
        <v>628</v>
      </c>
      <c r="E69" s="34">
        <f t="shared" si="0"/>
        <v>0</v>
      </c>
      <c r="H69" s="34">
        <f t="shared" si="1"/>
        <v>0</v>
      </c>
      <c r="K69" s="34">
        <f t="shared" si="2"/>
        <v>0</v>
      </c>
      <c r="N69" s="34">
        <f t="shared" si="3"/>
        <v>0</v>
      </c>
      <c r="Q69" s="34">
        <f t="shared" si="4"/>
        <v>0</v>
      </c>
      <c r="T69" s="34">
        <f t="shared" si="5"/>
        <v>0</v>
      </c>
      <c r="W69" s="34">
        <f t="shared" si="6"/>
        <v>0</v>
      </c>
    </row>
    <row r="70" spans="2:23" ht="20.25">
      <c r="B70" s="33" t="s">
        <v>473</v>
      </c>
      <c r="E70" s="34">
        <f aca="true" t="shared" si="7" ref="E70:E133">SUM(C70:D70)</f>
        <v>0</v>
      </c>
      <c r="H70" s="34">
        <f aca="true" t="shared" si="8" ref="H70:H133">SUM(F70:G70)</f>
        <v>0</v>
      </c>
      <c r="K70" s="34">
        <f aca="true" t="shared" si="9" ref="K70:K133">SUM(I70:J70)</f>
        <v>0</v>
      </c>
      <c r="N70" s="34">
        <f aca="true" t="shared" si="10" ref="N70:N133">SUM(L70:M70)</f>
        <v>0</v>
      </c>
      <c r="Q70" s="34">
        <f aca="true" t="shared" si="11" ref="Q70:Q133">SUM(O70:P70)</f>
        <v>0</v>
      </c>
      <c r="T70" s="34">
        <f aca="true" t="shared" si="12" ref="T70:T133">SUM(R70:S70)</f>
        <v>0</v>
      </c>
      <c r="W70" s="34">
        <f aca="true" t="shared" si="13" ref="W70:W133">SUM(U70:V70)</f>
        <v>0</v>
      </c>
    </row>
    <row r="71" spans="2:23" ht="60.75">
      <c r="B71" s="33" t="s">
        <v>807</v>
      </c>
      <c r="D71" s="34">
        <v>160000</v>
      </c>
      <c r="E71" s="34">
        <f t="shared" si="7"/>
        <v>160000</v>
      </c>
      <c r="G71" s="34">
        <f>D71</f>
        <v>160000</v>
      </c>
      <c r="H71" s="34">
        <f t="shared" si="8"/>
        <v>160000</v>
      </c>
      <c r="K71" s="34">
        <f t="shared" si="9"/>
        <v>0</v>
      </c>
      <c r="N71" s="34">
        <f t="shared" si="10"/>
        <v>0</v>
      </c>
      <c r="Q71" s="34">
        <f t="shared" si="11"/>
        <v>0</v>
      </c>
      <c r="T71" s="34">
        <f t="shared" si="12"/>
        <v>0</v>
      </c>
      <c r="W71" s="34">
        <f t="shared" si="13"/>
        <v>0</v>
      </c>
    </row>
    <row r="72" spans="2:23" ht="20.25">
      <c r="B72" s="33" t="s">
        <v>475</v>
      </c>
      <c r="E72" s="34">
        <f t="shared" si="7"/>
        <v>0</v>
      </c>
      <c r="H72" s="34">
        <f t="shared" si="8"/>
        <v>0</v>
      </c>
      <c r="K72" s="34">
        <f t="shared" si="9"/>
        <v>0</v>
      </c>
      <c r="N72" s="34">
        <f t="shared" si="10"/>
        <v>0</v>
      </c>
      <c r="Q72" s="34">
        <f t="shared" si="11"/>
        <v>0</v>
      </c>
      <c r="T72" s="34">
        <f t="shared" si="12"/>
        <v>0</v>
      </c>
      <c r="W72" s="34">
        <f t="shared" si="13"/>
        <v>0</v>
      </c>
    </row>
    <row r="73" spans="2:23" ht="101.25">
      <c r="B73" s="33" t="s">
        <v>808</v>
      </c>
      <c r="C73" s="34">
        <v>20000</v>
      </c>
      <c r="D73" s="34">
        <v>20000</v>
      </c>
      <c r="E73" s="34">
        <f t="shared" si="7"/>
        <v>40000</v>
      </c>
      <c r="F73" s="34">
        <f>C73</f>
        <v>20000</v>
      </c>
      <c r="G73" s="34">
        <f>D73</f>
        <v>20000</v>
      </c>
      <c r="H73" s="34">
        <f t="shared" si="8"/>
        <v>40000</v>
      </c>
      <c r="K73" s="34">
        <f t="shared" si="9"/>
        <v>0</v>
      </c>
      <c r="N73" s="34">
        <f t="shared" si="10"/>
        <v>0</v>
      </c>
      <c r="Q73" s="34">
        <f t="shared" si="11"/>
        <v>0</v>
      </c>
      <c r="T73" s="34">
        <f t="shared" si="12"/>
        <v>0</v>
      </c>
      <c r="W73" s="34">
        <f t="shared" si="13"/>
        <v>0</v>
      </c>
    </row>
    <row r="74" spans="2:23" ht="20.25">
      <c r="B74" s="33" t="s">
        <v>477</v>
      </c>
      <c r="E74" s="34">
        <f t="shared" si="7"/>
        <v>0</v>
      </c>
      <c r="H74" s="34">
        <f t="shared" si="8"/>
        <v>0</v>
      </c>
      <c r="K74" s="34">
        <f t="shared" si="9"/>
        <v>0</v>
      </c>
      <c r="N74" s="34">
        <f t="shared" si="10"/>
        <v>0</v>
      </c>
      <c r="Q74" s="34">
        <f t="shared" si="11"/>
        <v>0</v>
      </c>
      <c r="T74" s="34">
        <f t="shared" si="12"/>
        <v>0</v>
      </c>
      <c r="W74" s="34">
        <f t="shared" si="13"/>
        <v>0</v>
      </c>
    </row>
    <row r="75" spans="2:23" ht="60.75">
      <c r="B75" s="33" t="s">
        <v>809</v>
      </c>
      <c r="D75" s="34">
        <v>60500</v>
      </c>
      <c r="E75" s="34">
        <f t="shared" si="7"/>
        <v>60500</v>
      </c>
      <c r="G75" s="34">
        <f>D75</f>
        <v>60500</v>
      </c>
      <c r="H75" s="34">
        <f t="shared" si="8"/>
        <v>60500</v>
      </c>
      <c r="K75" s="34">
        <f t="shared" si="9"/>
        <v>0</v>
      </c>
      <c r="N75" s="34">
        <f t="shared" si="10"/>
        <v>0</v>
      </c>
      <c r="Q75" s="34">
        <f t="shared" si="11"/>
        <v>0</v>
      </c>
      <c r="T75" s="34">
        <f t="shared" si="12"/>
        <v>0</v>
      </c>
      <c r="W75" s="34">
        <f t="shared" si="13"/>
        <v>0</v>
      </c>
    </row>
    <row r="76" spans="1:23" ht="40.5">
      <c r="A76" s="32" t="s">
        <v>810</v>
      </c>
      <c r="B76" s="33" t="s">
        <v>811</v>
      </c>
      <c r="E76" s="34">
        <f t="shared" si="7"/>
        <v>0</v>
      </c>
      <c r="H76" s="34">
        <f t="shared" si="8"/>
        <v>0</v>
      </c>
      <c r="K76" s="34">
        <f t="shared" si="9"/>
        <v>0</v>
      </c>
      <c r="N76" s="34">
        <f t="shared" si="10"/>
        <v>0</v>
      </c>
      <c r="Q76" s="34">
        <f t="shared" si="11"/>
        <v>0</v>
      </c>
      <c r="T76" s="34">
        <f t="shared" si="12"/>
        <v>0</v>
      </c>
      <c r="W76" s="34">
        <f t="shared" si="13"/>
        <v>0</v>
      </c>
    </row>
    <row r="77" spans="1:23" ht="40.5">
      <c r="A77" s="32" t="s">
        <v>812</v>
      </c>
      <c r="B77" s="33" t="s">
        <v>813</v>
      </c>
      <c r="D77" s="34">
        <v>25000</v>
      </c>
      <c r="E77" s="34">
        <f t="shared" si="7"/>
        <v>25000</v>
      </c>
      <c r="G77" s="34">
        <f>D77</f>
        <v>25000</v>
      </c>
      <c r="H77" s="34">
        <f t="shared" si="8"/>
        <v>25000</v>
      </c>
      <c r="K77" s="34">
        <f t="shared" si="9"/>
        <v>0</v>
      </c>
      <c r="N77" s="34">
        <f t="shared" si="10"/>
        <v>0</v>
      </c>
      <c r="Q77" s="34">
        <f t="shared" si="11"/>
        <v>0</v>
      </c>
      <c r="T77" s="34">
        <f t="shared" si="12"/>
        <v>0</v>
      </c>
      <c r="W77" s="34">
        <f t="shared" si="13"/>
        <v>0</v>
      </c>
    </row>
    <row r="78" spans="1:23" ht="40.5">
      <c r="A78" s="32" t="s">
        <v>814</v>
      </c>
      <c r="B78" s="33" t="s">
        <v>815</v>
      </c>
      <c r="D78" s="34">
        <v>1000</v>
      </c>
      <c r="E78" s="34">
        <f t="shared" si="7"/>
        <v>1000</v>
      </c>
      <c r="H78" s="34">
        <f t="shared" si="8"/>
        <v>0</v>
      </c>
      <c r="K78" s="34">
        <f t="shared" si="9"/>
        <v>0</v>
      </c>
      <c r="N78" s="34">
        <f t="shared" si="10"/>
        <v>0</v>
      </c>
      <c r="Q78" s="34">
        <f t="shared" si="11"/>
        <v>0</v>
      </c>
      <c r="S78" s="34">
        <f>D78</f>
        <v>1000</v>
      </c>
      <c r="T78" s="34">
        <f t="shared" si="12"/>
        <v>1000</v>
      </c>
      <c r="W78" s="34">
        <f t="shared" si="13"/>
        <v>0</v>
      </c>
    </row>
    <row r="79" spans="1:23" ht="60.75">
      <c r="A79" s="32" t="s">
        <v>816</v>
      </c>
      <c r="B79" s="33" t="s">
        <v>817</v>
      </c>
      <c r="C79" s="34">
        <v>0</v>
      </c>
      <c r="D79" s="34">
        <v>0</v>
      </c>
      <c r="E79" s="34">
        <f t="shared" si="7"/>
        <v>0</v>
      </c>
      <c r="H79" s="34">
        <f t="shared" si="8"/>
        <v>0</v>
      </c>
      <c r="K79" s="34">
        <f t="shared" si="9"/>
        <v>0</v>
      </c>
      <c r="N79" s="34">
        <f t="shared" si="10"/>
        <v>0</v>
      </c>
      <c r="Q79" s="34">
        <f t="shared" si="11"/>
        <v>0</v>
      </c>
      <c r="T79" s="34">
        <f t="shared" si="12"/>
        <v>0</v>
      </c>
      <c r="W79" s="34">
        <f t="shared" si="13"/>
        <v>0</v>
      </c>
    </row>
    <row r="80" spans="5:23" ht="20.25">
      <c r="E80" s="34">
        <f t="shared" si="7"/>
        <v>0</v>
      </c>
      <c r="H80" s="34">
        <f t="shared" si="8"/>
        <v>0</v>
      </c>
      <c r="K80" s="34">
        <f t="shared" si="9"/>
        <v>0</v>
      </c>
      <c r="N80" s="34">
        <f t="shared" si="10"/>
        <v>0</v>
      </c>
      <c r="Q80" s="34">
        <f t="shared" si="11"/>
        <v>0</v>
      </c>
      <c r="T80" s="34">
        <f t="shared" si="12"/>
        <v>0</v>
      </c>
      <c r="W80" s="34">
        <f t="shared" si="13"/>
        <v>0</v>
      </c>
    </row>
    <row r="81" spans="1:23" ht="60.75">
      <c r="A81" s="32" t="s">
        <v>818</v>
      </c>
      <c r="B81" s="33" t="s">
        <v>819</v>
      </c>
      <c r="C81" s="34">
        <v>0</v>
      </c>
      <c r="D81" s="34">
        <v>0</v>
      </c>
      <c r="E81" s="34">
        <f t="shared" si="7"/>
        <v>0</v>
      </c>
      <c r="H81" s="34">
        <f t="shared" si="8"/>
        <v>0</v>
      </c>
      <c r="K81" s="34">
        <f t="shared" si="9"/>
        <v>0</v>
      </c>
      <c r="N81" s="34">
        <f t="shared" si="10"/>
        <v>0</v>
      </c>
      <c r="Q81" s="34">
        <f t="shared" si="11"/>
        <v>0</v>
      </c>
      <c r="T81" s="34">
        <f t="shared" si="12"/>
        <v>0</v>
      </c>
      <c r="W81" s="34">
        <f t="shared" si="13"/>
        <v>0</v>
      </c>
    </row>
    <row r="82" spans="1:23" ht="40.5">
      <c r="A82" s="32" t="s">
        <v>820</v>
      </c>
      <c r="B82" s="33" t="s">
        <v>821</v>
      </c>
      <c r="C82" s="34">
        <v>5000</v>
      </c>
      <c r="E82" s="34">
        <f t="shared" si="7"/>
        <v>5000</v>
      </c>
      <c r="H82" s="34">
        <f t="shared" si="8"/>
        <v>0</v>
      </c>
      <c r="K82" s="34">
        <f t="shared" si="9"/>
        <v>0</v>
      </c>
      <c r="N82" s="34">
        <f t="shared" si="10"/>
        <v>0</v>
      </c>
      <c r="Q82" s="34">
        <f t="shared" si="11"/>
        <v>0</v>
      </c>
      <c r="R82" s="34">
        <f>C82</f>
        <v>5000</v>
      </c>
      <c r="T82" s="34">
        <f t="shared" si="12"/>
        <v>5000</v>
      </c>
      <c r="W82" s="34">
        <f t="shared" si="13"/>
        <v>0</v>
      </c>
    </row>
    <row r="83" spans="2:23" ht="20.25">
      <c r="B83" s="33" t="s">
        <v>473</v>
      </c>
      <c r="E83" s="34">
        <f t="shared" si="7"/>
        <v>0</v>
      </c>
      <c r="H83" s="34">
        <f t="shared" si="8"/>
        <v>0</v>
      </c>
      <c r="K83" s="34">
        <f t="shared" si="9"/>
        <v>0</v>
      </c>
      <c r="N83" s="34">
        <f t="shared" si="10"/>
        <v>0</v>
      </c>
      <c r="Q83" s="34">
        <f t="shared" si="11"/>
        <v>0</v>
      </c>
      <c r="T83" s="34">
        <f t="shared" si="12"/>
        <v>0</v>
      </c>
      <c r="W83" s="34">
        <f t="shared" si="13"/>
        <v>0</v>
      </c>
    </row>
    <row r="84" spans="2:23" ht="60.75">
      <c r="B84" s="33" t="s">
        <v>822</v>
      </c>
      <c r="E84" s="34">
        <f t="shared" si="7"/>
        <v>0</v>
      </c>
      <c r="H84" s="34">
        <f t="shared" si="8"/>
        <v>0</v>
      </c>
      <c r="K84" s="34">
        <f t="shared" si="9"/>
        <v>0</v>
      </c>
      <c r="N84" s="34">
        <f t="shared" si="10"/>
        <v>0</v>
      </c>
      <c r="Q84" s="34">
        <f t="shared" si="11"/>
        <v>0</v>
      </c>
      <c r="T84" s="34">
        <f t="shared" si="12"/>
        <v>0</v>
      </c>
      <c r="W84" s="34">
        <f t="shared" si="13"/>
        <v>0</v>
      </c>
    </row>
    <row r="85" spans="2:23" ht="81">
      <c r="B85" s="33" t="s">
        <v>823</v>
      </c>
      <c r="C85" s="34">
        <v>50000</v>
      </c>
      <c r="D85" s="34">
        <v>50000</v>
      </c>
      <c r="E85" s="34">
        <f t="shared" si="7"/>
        <v>100000</v>
      </c>
      <c r="H85" s="34">
        <f t="shared" si="8"/>
        <v>0</v>
      </c>
      <c r="K85" s="34">
        <f t="shared" si="9"/>
        <v>0</v>
      </c>
      <c r="N85" s="34">
        <f t="shared" si="10"/>
        <v>0</v>
      </c>
      <c r="Q85" s="34">
        <f t="shared" si="11"/>
        <v>0</v>
      </c>
      <c r="R85" s="34">
        <f>C85</f>
        <v>50000</v>
      </c>
      <c r="S85" s="34">
        <f>D85</f>
        <v>50000</v>
      </c>
      <c r="T85" s="34">
        <f t="shared" si="12"/>
        <v>100000</v>
      </c>
      <c r="W85" s="34">
        <f t="shared" si="13"/>
        <v>0</v>
      </c>
    </row>
    <row r="86" spans="2:23" ht="20.25">
      <c r="B86" s="33" t="s">
        <v>477</v>
      </c>
      <c r="E86" s="34">
        <f t="shared" si="7"/>
        <v>0</v>
      </c>
      <c r="H86" s="34">
        <f t="shared" si="8"/>
        <v>0</v>
      </c>
      <c r="K86" s="34">
        <f t="shared" si="9"/>
        <v>0</v>
      </c>
      <c r="N86" s="34">
        <f t="shared" si="10"/>
        <v>0</v>
      </c>
      <c r="Q86" s="34">
        <f t="shared" si="11"/>
        <v>0</v>
      </c>
      <c r="T86" s="34">
        <f t="shared" si="12"/>
        <v>0</v>
      </c>
      <c r="W86" s="34">
        <f t="shared" si="13"/>
        <v>0</v>
      </c>
    </row>
    <row r="87" spans="2:23" ht="20.25">
      <c r="B87" s="33" t="s">
        <v>824</v>
      </c>
      <c r="E87" s="34">
        <f t="shared" si="7"/>
        <v>0</v>
      </c>
      <c r="H87" s="34">
        <f t="shared" si="8"/>
        <v>0</v>
      </c>
      <c r="K87" s="34">
        <f t="shared" si="9"/>
        <v>0</v>
      </c>
      <c r="N87" s="34">
        <f t="shared" si="10"/>
        <v>0</v>
      </c>
      <c r="Q87" s="34">
        <f t="shared" si="11"/>
        <v>0</v>
      </c>
      <c r="T87" s="34">
        <f t="shared" si="12"/>
        <v>0</v>
      </c>
      <c r="W87" s="34">
        <f t="shared" si="13"/>
        <v>0</v>
      </c>
    </row>
    <row r="88" spans="2:23" ht="81">
      <c r="B88" s="33" t="s">
        <v>825</v>
      </c>
      <c r="C88" s="34">
        <v>200000</v>
      </c>
      <c r="D88" s="34">
        <v>200000</v>
      </c>
      <c r="E88" s="34">
        <f t="shared" si="7"/>
        <v>400000</v>
      </c>
      <c r="H88" s="34">
        <f t="shared" si="8"/>
        <v>0</v>
      </c>
      <c r="K88" s="34">
        <f t="shared" si="9"/>
        <v>0</v>
      </c>
      <c r="N88" s="34">
        <f t="shared" si="10"/>
        <v>0</v>
      </c>
      <c r="Q88" s="34">
        <f t="shared" si="11"/>
        <v>0</v>
      </c>
      <c r="R88" s="34">
        <f>C88</f>
        <v>200000</v>
      </c>
      <c r="S88" s="34">
        <f>D88</f>
        <v>200000</v>
      </c>
      <c r="T88" s="34">
        <f t="shared" si="12"/>
        <v>400000</v>
      </c>
      <c r="W88" s="34">
        <f t="shared" si="13"/>
        <v>0</v>
      </c>
    </row>
    <row r="89" spans="1:23" ht="81">
      <c r="A89" s="32" t="s">
        <v>826</v>
      </c>
      <c r="B89" s="33" t="s">
        <v>827</v>
      </c>
      <c r="C89" s="34">
        <v>5000</v>
      </c>
      <c r="D89" s="34">
        <v>10000</v>
      </c>
      <c r="E89" s="34">
        <f t="shared" si="7"/>
        <v>15000</v>
      </c>
      <c r="H89" s="34">
        <f t="shared" si="8"/>
        <v>0</v>
      </c>
      <c r="K89" s="34">
        <f t="shared" si="9"/>
        <v>0</v>
      </c>
      <c r="N89" s="34">
        <f t="shared" si="10"/>
        <v>0</v>
      </c>
      <c r="Q89" s="34">
        <f t="shared" si="11"/>
        <v>0</v>
      </c>
      <c r="R89" s="34">
        <f>C89</f>
        <v>5000</v>
      </c>
      <c r="S89" s="34">
        <f>D89</f>
        <v>10000</v>
      </c>
      <c r="T89" s="34">
        <f t="shared" si="12"/>
        <v>15000</v>
      </c>
      <c r="W89" s="34">
        <f t="shared" si="13"/>
        <v>0</v>
      </c>
    </row>
    <row r="90" spans="1:23" ht="40.5">
      <c r="A90" s="32" t="s">
        <v>828</v>
      </c>
      <c r="B90" s="33" t="s">
        <v>829</v>
      </c>
      <c r="C90" s="34">
        <v>40000</v>
      </c>
      <c r="E90" s="34">
        <f t="shared" si="7"/>
        <v>40000</v>
      </c>
      <c r="H90" s="34">
        <f t="shared" si="8"/>
        <v>0</v>
      </c>
      <c r="K90" s="34">
        <f t="shared" si="9"/>
        <v>0</v>
      </c>
      <c r="N90" s="34">
        <f t="shared" si="10"/>
        <v>0</v>
      </c>
      <c r="Q90" s="34">
        <f t="shared" si="11"/>
        <v>0</v>
      </c>
      <c r="R90" s="34">
        <f>C90</f>
        <v>40000</v>
      </c>
      <c r="T90" s="34">
        <f t="shared" si="12"/>
        <v>40000</v>
      </c>
      <c r="W90" s="34">
        <f t="shared" si="13"/>
        <v>0</v>
      </c>
    </row>
    <row r="91" spans="2:23" ht="20.25">
      <c r="B91" s="33" t="s">
        <v>830</v>
      </c>
      <c r="E91" s="34">
        <f t="shared" si="7"/>
        <v>0</v>
      </c>
      <c r="H91" s="34">
        <f t="shared" si="8"/>
        <v>0</v>
      </c>
      <c r="K91" s="34">
        <f t="shared" si="9"/>
        <v>0</v>
      </c>
      <c r="N91" s="34">
        <f t="shared" si="10"/>
        <v>0</v>
      </c>
      <c r="Q91" s="34">
        <f t="shared" si="11"/>
        <v>0</v>
      </c>
      <c r="T91" s="34">
        <f t="shared" si="12"/>
        <v>0</v>
      </c>
      <c r="W91" s="34">
        <f t="shared" si="13"/>
        <v>0</v>
      </c>
    </row>
    <row r="92" spans="2:23" ht="20.25">
      <c r="B92" s="33" t="s">
        <v>831</v>
      </c>
      <c r="C92" s="34">
        <v>20000</v>
      </c>
      <c r="E92" s="34">
        <f t="shared" si="7"/>
        <v>20000</v>
      </c>
      <c r="H92" s="34">
        <f t="shared" si="8"/>
        <v>0</v>
      </c>
      <c r="K92" s="34">
        <f t="shared" si="9"/>
        <v>0</v>
      </c>
      <c r="N92" s="34">
        <f t="shared" si="10"/>
        <v>0</v>
      </c>
      <c r="Q92" s="34">
        <f t="shared" si="11"/>
        <v>0</v>
      </c>
      <c r="R92" s="34">
        <f>C92</f>
        <v>20000</v>
      </c>
      <c r="T92" s="34">
        <f t="shared" si="12"/>
        <v>20000</v>
      </c>
      <c r="W92" s="34">
        <f t="shared" si="13"/>
        <v>0</v>
      </c>
    </row>
    <row r="93" spans="2:23" ht="20.25">
      <c r="B93" s="33" t="s">
        <v>832</v>
      </c>
      <c r="E93" s="34">
        <f t="shared" si="7"/>
        <v>0</v>
      </c>
      <c r="H93" s="34">
        <f t="shared" si="8"/>
        <v>0</v>
      </c>
      <c r="K93" s="34">
        <f t="shared" si="9"/>
        <v>0</v>
      </c>
      <c r="N93" s="34">
        <f t="shared" si="10"/>
        <v>0</v>
      </c>
      <c r="Q93" s="34">
        <f t="shared" si="11"/>
        <v>0</v>
      </c>
      <c r="T93" s="34">
        <f t="shared" si="12"/>
        <v>0</v>
      </c>
      <c r="W93" s="34">
        <f t="shared" si="13"/>
        <v>0</v>
      </c>
    </row>
    <row r="94" spans="2:23" ht="60.75">
      <c r="B94" s="33" t="s">
        <v>833</v>
      </c>
      <c r="C94" s="34">
        <v>20000</v>
      </c>
      <c r="E94" s="34">
        <f t="shared" si="7"/>
        <v>20000</v>
      </c>
      <c r="H94" s="34">
        <f t="shared" si="8"/>
        <v>0</v>
      </c>
      <c r="K94" s="34">
        <f t="shared" si="9"/>
        <v>0</v>
      </c>
      <c r="N94" s="34">
        <f t="shared" si="10"/>
        <v>0</v>
      </c>
      <c r="Q94" s="34">
        <f t="shared" si="11"/>
        <v>0</v>
      </c>
      <c r="R94" s="34">
        <f>C94</f>
        <v>20000</v>
      </c>
      <c r="T94" s="34">
        <f t="shared" si="12"/>
        <v>20000</v>
      </c>
      <c r="W94" s="34">
        <f t="shared" si="13"/>
        <v>0</v>
      </c>
    </row>
    <row r="95" spans="1:23" ht="20.25">
      <c r="A95" s="32" t="s">
        <v>834</v>
      </c>
      <c r="E95" s="34">
        <f t="shared" si="7"/>
        <v>0</v>
      </c>
      <c r="H95" s="34">
        <f t="shared" si="8"/>
        <v>0</v>
      </c>
      <c r="K95" s="34">
        <f t="shared" si="9"/>
        <v>0</v>
      </c>
      <c r="N95" s="34">
        <f t="shared" si="10"/>
        <v>0</v>
      </c>
      <c r="Q95" s="34">
        <f t="shared" si="11"/>
        <v>0</v>
      </c>
      <c r="T95" s="34">
        <f t="shared" si="12"/>
        <v>0</v>
      </c>
      <c r="W95" s="34">
        <f t="shared" si="13"/>
        <v>0</v>
      </c>
    </row>
    <row r="96" spans="1:23" ht="60.75">
      <c r="A96" s="32">
        <v>1</v>
      </c>
      <c r="B96" s="33" t="s">
        <v>835</v>
      </c>
      <c r="C96" s="34">
        <v>110000</v>
      </c>
      <c r="E96" s="34">
        <f t="shared" si="7"/>
        <v>110000</v>
      </c>
      <c r="H96" s="34">
        <f t="shared" si="8"/>
        <v>0</v>
      </c>
      <c r="K96" s="34">
        <f t="shared" si="9"/>
        <v>0</v>
      </c>
      <c r="L96" s="34">
        <f>C96</f>
        <v>110000</v>
      </c>
      <c r="N96" s="34">
        <f t="shared" si="10"/>
        <v>110000</v>
      </c>
      <c r="Q96" s="34">
        <f t="shared" si="11"/>
        <v>0</v>
      </c>
      <c r="T96" s="34">
        <f t="shared" si="12"/>
        <v>0</v>
      </c>
      <c r="W96" s="34">
        <f t="shared" si="13"/>
        <v>0</v>
      </c>
    </row>
    <row r="97" spans="1:23" ht="101.25">
      <c r="A97" s="32">
        <v>2</v>
      </c>
      <c r="B97" s="33" t="s">
        <v>836</v>
      </c>
      <c r="D97" s="34" t="s">
        <v>837</v>
      </c>
      <c r="E97" s="34">
        <f t="shared" si="7"/>
        <v>0</v>
      </c>
      <c r="H97" s="34">
        <f t="shared" si="8"/>
        <v>0</v>
      </c>
      <c r="K97" s="34">
        <f t="shared" si="9"/>
        <v>0</v>
      </c>
      <c r="N97" s="34">
        <f t="shared" si="10"/>
        <v>0</v>
      </c>
      <c r="Q97" s="34">
        <f t="shared" si="11"/>
        <v>0</v>
      </c>
      <c r="T97" s="34">
        <f t="shared" si="12"/>
        <v>0</v>
      </c>
      <c r="W97" s="34">
        <f t="shared" si="13"/>
        <v>0</v>
      </c>
    </row>
    <row r="98" spans="1:23" ht="60.75">
      <c r="A98" s="32">
        <v>3</v>
      </c>
      <c r="B98" s="33" t="s">
        <v>838</v>
      </c>
      <c r="D98" s="34" t="s">
        <v>839</v>
      </c>
      <c r="E98" s="34">
        <f t="shared" si="7"/>
        <v>0</v>
      </c>
      <c r="H98" s="34">
        <f t="shared" si="8"/>
        <v>0</v>
      </c>
      <c r="K98" s="34">
        <f t="shared" si="9"/>
        <v>0</v>
      </c>
      <c r="N98" s="34">
        <f t="shared" si="10"/>
        <v>0</v>
      </c>
      <c r="Q98" s="34">
        <f t="shared" si="11"/>
        <v>0</v>
      </c>
      <c r="T98" s="34">
        <f t="shared" si="12"/>
        <v>0</v>
      </c>
      <c r="W98" s="34">
        <f t="shared" si="13"/>
        <v>0</v>
      </c>
    </row>
    <row r="99" spans="1:23" ht="81">
      <c r="A99" s="32">
        <v>4</v>
      </c>
      <c r="B99" s="33" t="s">
        <v>840</v>
      </c>
      <c r="D99" s="34" t="s">
        <v>841</v>
      </c>
      <c r="E99" s="34">
        <f t="shared" si="7"/>
        <v>0</v>
      </c>
      <c r="H99" s="34">
        <f t="shared" si="8"/>
        <v>0</v>
      </c>
      <c r="K99" s="34">
        <f t="shared" si="9"/>
        <v>0</v>
      </c>
      <c r="N99" s="34">
        <f t="shared" si="10"/>
        <v>0</v>
      </c>
      <c r="Q99" s="34">
        <f t="shared" si="11"/>
        <v>0</v>
      </c>
      <c r="T99" s="34">
        <f t="shared" si="12"/>
        <v>0</v>
      </c>
      <c r="W99" s="34">
        <f t="shared" si="13"/>
        <v>0</v>
      </c>
    </row>
    <row r="100" spans="1:23" ht="101.25">
      <c r="A100" s="32">
        <v>5</v>
      </c>
      <c r="B100" s="33" t="s">
        <v>842</v>
      </c>
      <c r="C100" s="34">
        <v>20000</v>
      </c>
      <c r="E100" s="34">
        <f t="shared" si="7"/>
        <v>20000</v>
      </c>
      <c r="H100" s="34">
        <f t="shared" si="8"/>
        <v>0</v>
      </c>
      <c r="K100" s="34">
        <f t="shared" si="9"/>
        <v>0</v>
      </c>
      <c r="N100" s="34">
        <f t="shared" si="10"/>
        <v>0</v>
      </c>
      <c r="O100" s="34">
        <f>C100</f>
        <v>20000</v>
      </c>
      <c r="Q100" s="34">
        <f t="shared" si="11"/>
        <v>20000</v>
      </c>
      <c r="T100" s="34">
        <f t="shared" si="12"/>
        <v>0</v>
      </c>
      <c r="W100" s="34">
        <f t="shared" si="13"/>
        <v>0</v>
      </c>
    </row>
    <row r="101" spans="1:23" ht="60.75">
      <c r="A101" s="32">
        <v>6</v>
      </c>
      <c r="B101" s="33" t="s">
        <v>843</v>
      </c>
      <c r="C101" s="34">
        <v>300000</v>
      </c>
      <c r="E101" s="34">
        <f t="shared" si="7"/>
        <v>300000</v>
      </c>
      <c r="H101" s="34">
        <f t="shared" si="8"/>
        <v>0</v>
      </c>
      <c r="K101" s="34">
        <f t="shared" si="9"/>
        <v>0</v>
      </c>
      <c r="N101" s="34">
        <f t="shared" si="10"/>
        <v>0</v>
      </c>
      <c r="Q101" s="34">
        <f t="shared" si="11"/>
        <v>0</v>
      </c>
      <c r="T101" s="34">
        <f t="shared" si="12"/>
        <v>0</v>
      </c>
      <c r="U101" s="34">
        <f>C101</f>
        <v>300000</v>
      </c>
      <c r="W101" s="34">
        <f t="shared" si="13"/>
        <v>300000</v>
      </c>
    </row>
    <row r="102" spans="1:23" ht="60.75">
      <c r="A102" s="32">
        <v>7</v>
      </c>
      <c r="B102" s="33" t="s">
        <v>844</v>
      </c>
      <c r="C102" s="34">
        <v>50000</v>
      </c>
      <c r="E102" s="34">
        <f t="shared" si="7"/>
        <v>50000</v>
      </c>
      <c r="H102" s="34">
        <f t="shared" si="8"/>
        <v>0</v>
      </c>
      <c r="K102" s="34">
        <f t="shared" si="9"/>
        <v>0</v>
      </c>
      <c r="N102" s="34">
        <f t="shared" si="10"/>
        <v>0</v>
      </c>
      <c r="O102" s="34">
        <f>C102</f>
        <v>50000</v>
      </c>
      <c r="Q102" s="34">
        <f t="shared" si="11"/>
        <v>50000</v>
      </c>
      <c r="T102" s="34">
        <f t="shared" si="12"/>
        <v>0</v>
      </c>
      <c r="W102" s="34">
        <f t="shared" si="13"/>
        <v>0</v>
      </c>
    </row>
    <row r="103" spans="1:23" ht="40.5">
      <c r="A103" s="32">
        <v>8</v>
      </c>
      <c r="B103" s="33" t="s">
        <v>845</v>
      </c>
      <c r="C103" s="34">
        <v>450000</v>
      </c>
      <c r="E103" s="34">
        <f t="shared" si="7"/>
        <v>450000</v>
      </c>
      <c r="H103" s="34">
        <f t="shared" si="8"/>
        <v>0</v>
      </c>
      <c r="K103" s="34">
        <f t="shared" si="9"/>
        <v>0</v>
      </c>
      <c r="N103" s="34">
        <f t="shared" si="10"/>
        <v>0</v>
      </c>
      <c r="Q103" s="34">
        <f t="shared" si="11"/>
        <v>0</v>
      </c>
      <c r="T103" s="34">
        <f t="shared" si="12"/>
        <v>0</v>
      </c>
      <c r="U103" s="34">
        <f>C103</f>
        <v>450000</v>
      </c>
      <c r="W103" s="34">
        <f t="shared" si="13"/>
        <v>450000</v>
      </c>
    </row>
    <row r="104" spans="1:23" ht="40.5">
      <c r="A104" s="32">
        <v>9</v>
      </c>
      <c r="B104" s="33" t="s">
        <v>846</v>
      </c>
      <c r="C104" s="34">
        <v>1400</v>
      </c>
      <c r="E104" s="34">
        <f t="shared" si="7"/>
        <v>1400</v>
      </c>
      <c r="H104" s="34">
        <f t="shared" si="8"/>
        <v>0</v>
      </c>
      <c r="K104" s="34">
        <f t="shared" si="9"/>
        <v>0</v>
      </c>
      <c r="N104" s="34">
        <f t="shared" si="10"/>
        <v>0</v>
      </c>
      <c r="Q104" s="34">
        <f t="shared" si="11"/>
        <v>0</v>
      </c>
      <c r="T104" s="34">
        <f t="shared" si="12"/>
        <v>0</v>
      </c>
      <c r="U104" s="34">
        <f>C104</f>
        <v>1400</v>
      </c>
      <c r="W104" s="34">
        <f t="shared" si="13"/>
        <v>1400</v>
      </c>
    </row>
    <row r="105" spans="1:23" ht="40.5">
      <c r="A105" s="32">
        <v>10</v>
      </c>
      <c r="B105" s="33" t="s">
        <v>847</v>
      </c>
      <c r="D105" s="34">
        <v>10000</v>
      </c>
      <c r="E105" s="34">
        <f t="shared" si="7"/>
        <v>10000</v>
      </c>
      <c r="G105" s="34">
        <f>D105</f>
        <v>10000</v>
      </c>
      <c r="H105" s="34">
        <f t="shared" si="8"/>
        <v>10000</v>
      </c>
      <c r="K105" s="34">
        <f t="shared" si="9"/>
        <v>0</v>
      </c>
      <c r="N105" s="34">
        <f t="shared" si="10"/>
        <v>0</v>
      </c>
      <c r="Q105" s="34">
        <f t="shared" si="11"/>
        <v>0</v>
      </c>
      <c r="T105" s="34">
        <f t="shared" si="12"/>
        <v>0</v>
      </c>
      <c r="W105" s="34">
        <f t="shared" si="13"/>
        <v>0</v>
      </c>
    </row>
    <row r="106" spans="1:23" ht="81">
      <c r="A106" s="32">
        <v>11</v>
      </c>
      <c r="B106" s="33" t="s">
        <v>848</v>
      </c>
      <c r="C106" s="34">
        <v>314100</v>
      </c>
      <c r="D106" s="34">
        <v>14000</v>
      </c>
      <c r="E106" s="34">
        <f t="shared" si="7"/>
        <v>328100</v>
      </c>
      <c r="H106" s="34">
        <f t="shared" si="8"/>
        <v>0</v>
      </c>
      <c r="K106" s="34">
        <f t="shared" si="9"/>
        <v>0</v>
      </c>
      <c r="N106" s="34">
        <f t="shared" si="10"/>
        <v>0</v>
      </c>
      <c r="Q106" s="34">
        <f t="shared" si="11"/>
        <v>0</v>
      </c>
      <c r="T106" s="34">
        <f t="shared" si="12"/>
        <v>0</v>
      </c>
      <c r="U106" s="34">
        <f>C106</f>
        <v>314100</v>
      </c>
      <c r="V106" s="34">
        <f>D106</f>
        <v>14000</v>
      </c>
      <c r="W106" s="34">
        <f t="shared" si="13"/>
        <v>328100</v>
      </c>
    </row>
    <row r="107" spans="1:23" ht="40.5">
      <c r="A107" s="32">
        <v>12</v>
      </c>
      <c r="B107" s="33" t="s">
        <v>849</v>
      </c>
      <c r="C107" s="34">
        <v>91200</v>
      </c>
      <c r="E107" s="34">
        <f t="shared" si="7"/>
        <v>91200</v>
      </c>
      <c r="H107" s="34">
        <f t="shared" si="8"/>
        <v>0</v>
      </c>
      <c r="K107" s="34">
        <f t="shared" si="9"/>
        <v>0</v>
      </c>
      <c r="L107" s="34">
        <f>C107</f>
        <v>91200</v>
      </c>
      <c r="N107" s="34">
        <f t="shared" si="10"/>
        <v>91200</v>
      </c>
      <c r="Q107" s="34">
        <f t="shared" si="11"/>
        <v>0</v>
      </c>
      <c r="T107" s="34">
        <f t="shared" si="12"/>
        <v>0</v>
      </c>
      <c r="W107" s="34">
        <f t="shared" si="13"/>
        <v>0</v>
      </c>
    </row>
    <row r="108" spans="1:23" ht="121.5">
      <c r="A108" s="32">
        <v>13</v>
      </c>
      <c r="B108" s="33" t="s">
        <v>850</v>
      </c>
      <c r="C108" s="34">
        <v>6750</v>
      </c>
      <c r="E108" s="34">
        <f t="shared" si="7"/>
        <v>6750</v>
      </c>
      <c r="H108" s="34">
        <f t="shared" si="8"/>
        <v>0</v>
      </c>
      <c r="K108" s="34">
        <f t="shared" si="9"/>
        <v>0</v>
      </c>
      <c r="N108" s="34">
        <f t="shared" si="10"/>
        <v>0</v>
      </c>
      <c r="Q108" s="34">
        <f t="shared" si="11"/>
        <v>0</v>
      </c>
      <c r="T108" s="34">
        <f t="shared" si="12"/>
        <v>0</v>
      </c>
      <c r="U108" s="34">
        <f>C108</f>
        <v>6750</v>
      </c>
      <c r="W108" s="34">
        <f t="shared" si="13"/>
        <v>6750</v>
      </c>
    </row>
    <row r="109" spans="1:23" ht="40.5">
      <c r="A109" s="32">
        <v>14</v>
      </c>
      <c r="B109" s="33" t="s">
        <v>851</v>
      </c>
      <c r="C109" s="34">
        <v>23830</v>
      </c>
      <c r="E109" s="34">
        <f t="shared" si="7"/>
        <v>23830</v>
      </c>
      <c r="H109" s="34">
        <f t="shared" si="8"/>
        <v>0</v>
      </c>
      <c r="K109" s="34">
        <f t="shared" si="9"/>
        <v>0</v>
      </c>
      <c r="N109" s="34">
        <f t="shared" si="10"/>
        <v>0</v>
      </c>
      <c r="Q109" s="34">
        <f t="shared" si="11"/>
        <v>0</v>
      </c>
      <c r="T109" s="34">
        <f t="shared" si="12"/>
        <v>0</v>
      </c>
      <c r="U109" s="34">
        <f>C109</f>
        <v>23830</v>
      </c>
      <c r="W109" s="34">
        <f t="shared" si="13"/>
        <v>23830</v>
      </c>
    </row>
    <row r="110" spans="1:23" ht="20.25">
      <c r="A110" s="32" t="s">
        <v>852</v>
      </c>
      <c r="E110" s="34">
        <f t="shared" si="7"/>
        <v>0</v>
      </c>
      <c r="H110" s="34">
        <f t="shared" si="8"/>
        <v>0</v>
      </c>
      <c r="K110" s="34">
        <f t="shared" si="9"/>
        <v>0</v>
      </c>
      <c r="N110" s="34">
        <f t="shared" si="10"/>
        <v>0</v>
      </c>
      <c r="Q110" s="34">
        <f t="shared" si="11"/>
        <v>0</v>
      </c>
      <c r="T110" s="34">
        <f t="shared" si="12"/>
        <v>0</v>
      </c>
      <c r="W110" s="34">
        <f t="shared" si="13"/>
        <v>0</v>
      </c>
    </row>
    <row r="111" spans="1:23" ht="60.75">
      <c r="A111" s="32">
        <v>1</v>
      </c>
      <c r="B111" s="33" t="s">
        <v>853</v>
      </c>
      <c r="C111" s="34">
        <v>1363000</v>
      </c>
      <c r="D111" s="34">
        <v>233000</v>
      </c>
      <c r="E111" s="34">
        <f t="shared" si="7"/>
        <v>1596000</v>
      </c>
      <c r="H111" s="34">
        <f t="shared" si="8"/>
        <v>0</v>
      </c>
      <c r="K111" s="34">
        <f t="shared" si="9"/>
        <v>0</v>
      </c>
      <c r="L111" s="34">
        <f>C111</f>
        <v>1363000</v>
      </c>
      <c r="M111" s="34">
        <f>D111</f>
        <v>233000</v>
      </c>
      <c r="N111" s="34">
        <f t="shared" si="10"/>
        <v>1596000</v>
      </c>
      <c r="Q111" s="34">
        <f t="shared" si="11"/>
        <v>0</v>
      </c>
      <c r="T111" s="34">
        <f t="shared" si="12"/>
        <v>0</v>
      </c>
      <c r="W111" s="34">
        <f t="shared" si="13"/>
        <v>0</v>
      </c>
    </row>
    <row r="112" spans="1:23" ht="81">
      <c r="A112" s="32">
        <v>2</v>
      </c>
      <c r="B112" s="33" t="s">
        <v>854</v>
      </c>
      <c r="C112" s="34">
        <v>32500</v>
      </c>
      <c r="E112" s="34">
        <f t="shared" si="7"/>
        <v>32500</v>
      </c>
      <c r="H112" s="34">
        <f t="shared" si="8"/>
        <v>0</v>
      </c>
      <c r="K112" s="34">
        <f t="shared" si="9"/>
        <v>0</v>
      </c>
      <c r="N112" s="34">
        <f t="shared" si="10"/>
        <v>0</v>
      </c>
      <c r="Q112" s="34">
        <f t="shared" si="11"/>
        <v>0</v>
      </c>
      <c r="R112" s="34">
        <f>C112</f>
        <v>32500</v>
      </c>
      <c r="T112" s="34">
        <f t="shared" si="12"/>
        <v>32500</v>
      </c>
      <c r="W112" s="34">
        <f t="shared" si="13"/>
        <v>0</v>
      </c>
    </row>
    <row r="113" spans="1:23" ht="60.75">
      <c r="A113" s="32">
        <v>3</v>
      </c>
      <c r="B113" s="33" t="s">
        <v>855</v>
      </c>
      <c r="C113" s="34">
        <v>55000</v>
      </c>
      <c r="D113" s="34">
        <v>10000</v>
      </c>
      <c r="E113" s="34">
        <f t="shared" si="7"/>
        <v>65000</v>
      </c>
      <c r="H113" s="34">
        <f t="shared" si="8"/>
        <v>0</v>
      </c>
      <c r="K113" s="34">
        <f t="shared" si="9"/>
        <v>0</v>
      </c>
      <c r="L113" s="34">
        <f>C113</f>
        <v>55000</v>
      </c>
      <c r="M113" s="34">
        <f>D113</f>
        <v>10000</v>
      </c>
      <c r="N113" s="34">
        <f t="shared" si="10"/>
        <v>65000</v>
      </c>
      <c r="Q113" s="34">
        <f t="shared" si="11"/>
        <v>0</v>
      </c>
      <c r="T113" s="34">
        <f t="shared" si="12"/>
        <v>0</v>
      </c>
      <c r="U113" s="34">
        <v>0</v>
      </c>
      <c r="V113" s="34">
        <v>0</v>
      </c>
      <c r="W113" s="34">
        <f t="shared" si="13"/>
        <v>0</v>
      </c>
    </row>
    <row r="114" spans="1:23" ht="81">
      <c r="A114" s="32">
        <v>4</v>
      </c>
      <c r="B114" s="33" t="s">
        <v>856</v>
      </c>
      <c r="D114" s="34">
        <v>1000000</v>
      </c>
      <c r="E114" s="34">
        <f t="shared" si="7"/>
        <v>1000000</v>
      </c>
      <c r="H114" s="34">
        <f t="shared" si="8"/>
        <v>0</v>
      </c>
      <c r="K114" s="34">
        <f t="shared" si="9"/>
        <v>0</v>
      </c>
      <c r="N114" s="34">
        <f t="shared" si="10"/>
        <v>0</v>
      </c>
      <c r="P114" s="34">
        <f>D114</f>
        <v>1000000</v>
      </c>
      <c r="Q114" s="34">
        <f t="shared" si="11"/>
        <v>1000000</v>
      </c>
      <c r="T114" s="34">
        <f t="shared" si="12"/>
        <v>0</v>
      </c>
      <c r="W114" s="34">
        <f t="shared" si="13"/>
        <v>0</v>
      </c>
    </row>
    <row r="115" spans="1:23" ht="81">
      <c r="A115" s="32">
        <v>5</v>
      </c>
      <c r="B115" s="33" t="s">
        <v>857</v>
      </c>
      <c r="D115" s="34">
        <v>726000</v>
      </c>
      <c r="E115" s="34">
        <f t="shared" si="7"/>
        <v>726000</v>
      </c>
      <c r="H115" s="34">
        <f t="shared" si="8"/>
        <v>0</v>
      </c>
      <c r="K115" s="34">
        <f t="shared" si="9"/>
        <v>0</v>
      </c>
      <c r="N115" s="34">
        <f t="shared" si="10"/>
        <v>0</v>
      </c>
      <c r="P115" s="34">
        <f>D115</f>
        <v>726000</v>
      </c>
      <c r="Q115" s="34">
        <f t="shared" si="11"/>
        <v>726000</v>
      </c>
      <c r="T115" s="34">
        <f t="shared" si="12"/>
        <v>0</v>
      </c>
      <c r="W115" s="34">
        <f t="shared" si="13"/>
        <v>0</v>
      </c>
    </row>
    <row r="116" spans="1:23" ht="60.75">
      <c r="A116" s="32">
        <v>6</v>
      </c>
      <c r="B116" s="33" t="s">
        <v>858</v>
      </c>
      <c r="D116" s="34">
        <v>1661500</v>
      </c>
      <c r="E116" s="34">
        <f t="shared" si="7"/>
        <v>1661500</v>
      </c>
      <c r="H116" s="34">
        <f t="shared" si="8"/>
        <v>0</v>
      </c>
      <c r="K116" s="34">
        <f t="shared" si="9"/>
        <v>0</v>
      </c>
      <c r="N116" s="34">
        <f t="shared" si="10"/>
        <v>0</v>
      </c>
      <c r="P116" s="34">
        <f>D116</f>
        <v>1661500</v>
      </c>
      <c r="Q116" s="34">
        <f t="shared" si="11"/>
        <v>1661500</v>
      </c>
      <c r="T116" s="34">
        <f t="shared" si="12"/>
        <v>0</v>
      </c>
      <c r="W116" s="34">
        <f t="shared" si="13"/>
        <v>0</v>
      </c>
    </row>
    <row r="117" spans="1:23" ht="60.75">
      <c r="A117" s="32">
        <v>7</v>
      </c>
      <c r="B117" s="33" t="s">
        <v>859</v>
      </c>
      <c r="C117" s="34">
        <v>8000</v>
      </c>
      <c r="E117" s="34">
        <f t="shared" si="7"/>
        <v>8000</v>
      </c>
      <c r="H117" s="34">
        <f t="shared" si="8"/>
        <v>0</v>
      </c>
      <c r="K117" s="34">
        <f t="shared" si="9"/>
        <v>0</v>
      </c>
      <c r="N117" s="34">
        <f t="shared" si="10"/>
        <v>0</v>
      </c>
      <c r="O117" s="34">
        <f>C117</f>
        <v>8000</v>
      </c>
      <c r="Q117" s="34">
        <f t="shared" si="11"/>
        <v>8000</v>
      </c>
      <c r="T117" s="34">
        <f t="shared" si="12"/>
        <v>0</v>
      </c>
      <c r="W117" s="34">
        <f t="shared" si="13"/>
        <v>0</v>
      </c>
    </row>
    <row r="118" spans="1:23" ht="60.75">
      <c r="A118" s="32">
        <v>11</v>
      </c>
      <c r="B118" s="33" t="s">
        <v>860</v>
      </c>
      <c r="D118" s="34">
        <v>1420500</v>
      </c>
      <c r="E118" s="34">
        <f t="shared" si="7"/>
        <v>1420500</v>
      </c>
      <c r="H118" s="34">
        <f t="shared" si="8"/>
        <v>0</v>
      </c>
      <c r="K118" s="34">
        <f t="shared" si="9"/>
        <v>0</v>
      </c>
      <c r="M118" s="34">
        <f>D118</f>
        <v>1420500</v>
      </c>
      <c r="N118" s="34">
        <f t="shared" si="10"/>
        <v>1420500</v>
      </c>
      <c r="Q118" s="34">
        <f t="shared" si="11"/>
        <v>0</v>
      </c>
      <c r="T118" s="34">
        <f t="shared" si="12"/>
        <v>0</v>
      </c>
      <c r="W118" s="34">
        <f t="shared" si="13"/>
        <v>0</v>
      </c>
    </row>
    <row r="119" spans="1:23" ht="81">
      <c r="A119" s="32">
        <v>12</v>
      </c>
      <c r="B119" s="33" t="s">
        <v>861</v>
      </c>
      <c r="D119" s="34">
        <v>833900</v>
      </c>
      <c r="E119" s="34">
        <f t="shared" si="7"/>
        <v>833900</v>
      </c>
      <c r="H119" s="34">
        <f t="shared" si="8"/>
        <v>0</v>
      </c>
      <c r="K119" s="34">
        <f t="shared" si="9"/>
        <v>0</v>
      </c>
      <c r="M119" s="34">
        <f>D119</f>
        <v>833900</v>
      </c>
      <c r="N119" s="34">
        <f t="shared" si="10"/>
        <v>833900</v>
      </c>
      <c r="Q119" s="34">
        <f t="shared" si="11"/>
        <v>0</v>
      </c>
      <c r="T119" s="34">
        <f t="shared" si="12"/>
        <v>0</v>
      </c>
      <c r="W119" s="34">
        <f t="shared" si="13"/>
        <v>0</v>
      </c>
    </row>
    <row r="120" spans="1:23" ht="60.75">
      <c r="A120" s="32">
        <v>13</v>
      </c>
      <c r="B120" s="33" t="s">
        <v>862</v>
      </c>
      <c r="C120" s="34">
        <v>440500</v>
      </c>
      <c r="D120" s="34">
        <v>1480000</v>
      </c>
      <c r="E120" s="34">
        <f t="shared" si="7"/>
        <v>1920500</v>
      </c>
      <c r="H120" s="34">
        <f t="shared" si="8"/>
        <v>0</v>
      </c>
      <c r="K120" s="34">
        <f t="shared" si="9"/>
        <v>0</v>
      </c>
      <c r="L120" s="34">
        <f>C120</f>
        <v>440500</v>
      </c>
      <c r="M120" s="34">
        <f>D120</f>
        <v>1480000</v>
      </c>
      <c r="N120" s="34">
        <f t="shared" si="10"/>
        <v>1920500</v>
      </c>
      <c r="Q120" s="34">
        <f t="shared" si="11"/>
        <v>0</v>
      </c>
      <c r="T120" s="34">
        <f t="shared" si="12"/>
        <v>0</v>
      </c>
      <c r="W120" s="34">
        <f t="shared" si="13"/>
        <v>0</v>
      </c>
    </row>
    <row r="121" spans="1:23" ht="40.5">
      <c r="A121" s="32">
        <v>14</v>
      </c>
      <c r="B121" s="33" t="s">
        <v>863</v>
      </c>
      <c r="D121" s="34">
        <v>534500</v>
      </c>
      <c r="E121" s="34">
        <f t="shared" si="7"/>
        <v>534500</v>
      </c>
      <c r="G121" s="34">
        <f>D121</f>
        <v>534500</v>
      </c>
      <c r="H121" s="34">
        <f t="shared" si="8"/>
        <v>534500</v>
      </c>
      <c r="K121" s="34">
        <f t="shared" si="9"/>
        <v>0</v>
      </c>
      <c r="N121" s="34">
        <f t="shared" si="10"/>
        <v>0</v>
      </c>
      <c r="Q121" s="34">
        <f t="shared" si="11"/>
        <v>0</v>
      </c>
      <c r="T121" s="34">
        <f t="shared" si="12"/>
        <v>0</v>
      </c>
      <c r="W121" s="34">
        <f t="shared" si="13"/>
        <v>0</v>
      </c>
    </row>
    <row r="122" spans="1:23" ht="60.75">
      <c r="A122" s="32">
        <v>16</v>
      </c>
      <c r="B122" s="33" t="s">
        <v>864</v>
      </c>
      <c r="D122" s="34">
        <v>30000</v>
      </c>
      <c r="E122" s="34">
        <f t="shared" si="7"/>
        <v>30000</v>
      </c>
      <c r="H122" s="34">
        <f t="shared" si="8"/>
        <v>0</v>
      </c>
      <c r="K122" s="34">
        <f t="shared" si="9"/>
        <v>0</v>
      </c>
      <c r="N122" s="34">
        <f t="shared" si="10"/>
        <v>0</v>
      </c>
      <c r="Q122" s="34">
        <f t="shared" si="11"/>
        <v>0</v>
      </c>
      <c r="T122" s="34">
        <f t="shared" si="12"/>
        <v>0</v>
      </c>
      <c r="W122" s="34">
        <f t="shared" si="13"/>
        <v>0</v>
      </c>
    </row>
    <row r="123" spans="1:23" ht="60.75">
      <c r="A123" s="32">
        <v>8</v>
      </c>
      <c r="B123" s="33" t="s">
        <v>865</v>
      </c>
      <c r="D123" s="34" t="s">
        <v>866</v>
      </c>
      <c r="E123" s="34">
        <f t="shared" si="7"/>
        <v>0</v>
      </c>
      <c r="H123" s="34">
        <f t="shared" si="8"/>
        <v>0</v>
      </c>
      <c r="K123" s="34">
        <f t="shared" si="9"/>
        <v>0</v>
      </c>
      <c r="N123" s="34">
        <f t="shared" si="10"/>
        <v>0</v>
      </c>
      <c r="Q123" s="34">
        <f t="shared" si="11"/>
        <v>0</v>
      </c>
      <c r="T123" s="34">
        <f t="shared" si="12"/>
        <v>0</v>
      </c>
      <c r="W123" s="34">
        <f t="shared" si="13"/>
        <v>0</v>
      </c>
    </row>
    <row r="124" spans="1:23" ht="101.25">
      <c r="A124" s="32">
        <v>9</v>
      </c>
      <c r="B124" s="33" t="s">
        <v>867</v>
      </c>
      <c r="D124" s="34" t="s">
        <v>868</v>
      </c>
      <c r="E124" s="34">
        <f t="shared" si="7"/>
        <v>0</v>
      </c>
      <c r="H124" s="34">
        <f t="shared" si="8"/>
        <v>0</v>
      </c>
      <c r="K124" s="34">
        <f t="shared" si="9"/>
        <v>0</v>
      </c>
      <c r="N124" s="34">
        <f t="shared" si="10"/>
        <v>0</v>
      </c>
      <c r="Q124" s="34">
        <f t="shared" si="11"/>
        <v>0</v>
      </c>
      <c r="T124" s="34">
        <f t="shared" si="12"/>
        <v>0</v>
      </c>
      <c r="W124" s="34">
        <f t="shared" si="13"/>
        <v>0</v>
      </c>
    </row>
    <row r="125" spans="1:23" ht="121.5">
      <c r="A125" s="32">
        <v>10</v>
      </c>
      <c r="B125" s="33" t="s">
        <v>869</v>
      </c>
      <c r="D125" s="34" t="s">
        <v>841</v>
      </c>
      <c r="E125" s="34">
        <f t="shared" si="7"/>
        <v>0</v>
      </c>
      <c r="H125" s="34">
        <f t="shared" si="8"/>
        <v>0</v>
      </c>
      <c r="K125" s="34">
        <f t="shared" si="9"/>
        <v>0</v>
      </c>
      <c r="N125" s="34">
        <f t="shared" si="10"/>
        <v>0</v>
      </c>
      <c r="Q125" s="34">
        <f t="shared" si="11"/>
        <v>0</v>
      </c>
      <c r="T125" s="34">
        <f t="shared" si="12"/>
        <v>0</v>
      </c>
      <c r="W125" s="34">
        <f t="shared" si="13"/>
        <v>0</v>
      </c>
    </row>
    <row r="126" spans="1:23" ht="40.5">
      <c r="A126" s="32">
        <v>15</v>
      </c>
      <c r="B126" s="33" t="s">
        <v>177</v>
      </c>
      <c r="C126" s="34">
        <v>29700</v>
      </c>
      <c r="E126" s="34">
        <f t="shared" si="7"/>
        <v>29700</v>
      </c>
      <c r="H126" s="34">
        <f t="shared" si="8"/>
        <v>0</v>
      </c>
      <c r="K126" s="34">
        <f t="shared" si="9"/>
        <v>0</v>
      </c>
      <c r="N126" s="34">
        <f t="shared" si="10"/>
        <v>0</v>
      </c>
      <c r="Q126" s="34">
        <f t="shared" si="11"/>
        <v>0</v>
      </c>
      <c r="T126" s="34">
        <f t="shared" si="12"/>
        <v>0</v>
      </c>
      <c r="W126" s="34">
        <f t="shared" si="13"/>
        <v>0</v>
      </c>
    </row>
    <row r="127" spans="1:23" ht="20.25">
      <c r="A127" s="32" t="s">
        <v>178</v>
      </c>
      <c r="E127" s="34">
        <f t="shared" si="7"/>
        <v>0</v>
      </c>
      <c r="H127" s="34">
        <f t="shared" si="8"/>
        <v>0</v>
      </c>
      <c r="K127" s="34">
        <f t="shared" si="9"/>
        <v>0</v>
      </c>
      <c r="N127" s="34">
        <f t="shared" si="10"/>
        <v>0</v>
      </c>
      <c r="Q127" s="34">
        <f t="shared" si="11"/>
        <v>0</v>
      </c>
      <c r="T127" s="34">
        <f t="shared" si="12"/>
        <v>0</v>
      </c>
      <c r="W127" s="34">
        <f t="shared" si="13"/>
        <v>0</v>
      </c>
    </row>
    <row r="128" spans="1:23" ht="60.75">
      <c r="A128" s="32" t="s">
        <v>179</v>
      </c>
      <c r="B128" s="33" t="s">
        <v>180</v>
      </c>
      <c r="E128" s="34">
        <f t="shared" si="7"/>
        <v>0</v>
      </c>
      <c r="H128" s="34">
        <f t="shared" si="8"/>
        <v>0</v>
      </c>
      <c r="K128" s="34">
        <f t="shared" si="9"/>
        <v>0</v>
      </c>
      <c r="N128" s="34">
        <f t="shared" si="10"/>
        <v>0</v>
      </c>
      <c r="Q128" s="34">
        <f t="shared" si="11"/>
        <v>0</v>
      </c>
      <c r="T128" s="34">
        <f t="shared" si="12"/>
        <v>0</v>
      </c>
      <c r="W128" s="34">
        <f t="shared" si="13"/>
        <v>0</v>
      </c>
    </row>
    <row r="129" spans="2:23" ht="20.25">
      <c r="B129" s="33" t="s">
        <v>830</v>
      </c>
      <c r="E129" s="34">
        <f t="shared" si="7"/>
        <v>0</v>
      </c>
      <c r="H129" s="34">
        <f t="shared" si="8"/>
        <v>0</v>
      </c>
      <c r="K129" s="34">
        <f t="shared" si="9"/>
        <v>0</v>
      </c>
      <c r="N129" s="34">
        <f t="shared" si="10"/>
        <v>0</v>
      </c>
      <c r="Q129" s="34">
        <f t="shared" si="11"/>
        <v>0</v>
      </c>
      <c r="T129" s="34">
        <f t="shared" si="12"/>
        <v>0</v>
      </c>
      <c r="W129" s="34">
        <f t="shared" si="13"/>
        <v>0</v>
      </c>
    </row>
    <row r="130" spans="2:23" ht="60.75">
      <c r="B130" s="33" t="s">
        <v>181</v>
      </c>
      <c r="C130" s="34">
        <v>0</v>
      </c>
      <c r="D130" s="34">
        <v>10000</v>
      </c>
      <c r="E130" s="34">
        <f t="shared" si="7"/>
        <v>10000</v>
      </c>
      <c r="H130" s="34">
        <f t="shared" si="8"/>
        <v>0</v>
      </c>
      <c r="J130" s="34">
        <f>D130</f>
        <v>10000</v>
      </c>
      <c r="K130" s="34">
        <f t="shared" si="9"/>
        <v>10000</v>
      </c>
      <c r="N130" s="34">
        <f t="shared" si="10"/>
        <v>0</v>
      </c>
      <c r="Q130" s="34">
        <f t="shared" si="11"/>
        <v>0</v>
      </c>
      <c r="T130" s="34">
        <f t="shared" si="12"/>
        <v>0</v>
      </c>
      <c r="W130" s="34">
        <f t="shared" si="13"/>
        <v>0</v>
      </c>
    </row>
    <row r="131" spans="2:23" ht="20.25">
      <c r="B131" s="33" t="s">
        <v>662</v>
      </c>
      <c r="E131" s="34">
        <f t="shared" si="7"/>
        <v>0</v>
      </c>
      <c r="H131" s="34">
        <f t="shared" si="8"/>
        <v>0</v>
      </c>
      <c r="K131" s="34">
        <f t="shared" si="9"/>
        <v>0</v>
      </c>
      <c r="N131" s="34">
        <f t="shared" si="10"/>
        <v>0</v>
      </c>
      <c r="Q131" s="34">
        <f t="shared" si="11"/>
        <v>0</v>
      </c>
      <c r="T131" s="34">
        <f t="shared" si="12"/>
        <v>0</v>
      </c>
      <c r="W131" s="34">
        <f t="shared" si="13"/>
        <v>0</v>
      </c>
    </row>
    <row r="132" spans="2:23" ht="81">
      <c r="B132" s="33" t="s">
        <v>182</v>
      </c>
      <c r="C132" s="34">
        <v>0</v>
      </c>
      <c r="D132" s="34">
        <v>0</v>
      </c>
      <c r="E132" s="34">
        <f t="shared" si="7"/>
        <v>0</v>
      </c>
      <c r="H132" s="34">
        <f t="shared" si="8"/>
        <v>0</v>
      </c>
      <c r="K132" s="34">
        <f t="shared" si="9"/>
        <v>0</v>
      </c>
      <c r="N132" s="34">
        <f t="shared" si="10"/>
        <v>0</v>
      </c>
      <c r="Q132" s="34">
        <f t="shared" si="11"/>
        <v>0</v>
      </c>
      <c r="T132" s="34">
        <f t="shared" si="12"/>
        <v>0</v>
      </c>
      <c r="W132" s="34">
        <f t="shared" si="13"/>
        <v>0</v>
      </c>
    </row>
    <row r="133" spans="2:23" ht="20.25">
      <c r="B133" s="33" t="s">
        <v>423</v>
      </c>
      <c r="E133" s="34">
        <f t="shared" si="7"/>
        <v>0</v>
      </c>
      <c r="H133" s="34">
        <f t="shared" si="8"/>
        <v>0</v>
      </c>
      <c r="K133" s="34">
        <f t="shared" si="9"/>
        <v>0</v>
      </c>
      <c r="N133" s="34">
        <f t="shared" si="10"/>
        <v>0</v>
      </c>
      <c r="Q133" s="34">
        <f t="shared" si="11"/>
        <v>0</v>
      </c>
      <c r="T133" s="34">
        <f t="shared" si="12"/>
        <v>0</v>
      </c>
      <c r="W133" s="34">
        <f t="shared" si="13"/>
        <v>0</v>
      </c>
    </row>
    <row r="134" spans="2:23" ht="40.5">
      <c r="B134" s="33" t="s">
        <v>183</v>
      </c>
      <c r="C134" s="34">
        <v>0</v>
      </c>
      <c r="D134" s="34">
        <v>0</v>
      </c>
      <c r="E134" s="34">
        <f aca="true" t="shared" si="14" ref="E134:E180">SUM(C134:D134)</f>
        <v>0</v>
      </c>
      <c r="H134" s="34">
        <f aca="true" t="shared" si="15" ref="H134:H180">SUM(F134:G134)</f>
        <v>0</v>
      </c>
      <c r="K134" s="34">
        <f aca="true" t="shared" si="16" ref="K134:K180">SUM(I134:J134)</f>
        <v>0</v>
      </c>
      <c r="N134" s="34">
        <f aca="true" t="shared" si="17" ref="N134:N180">SUM(L134:M134)</f>
        <v>0</v>
      </c>
      <c r="Q134" s="34">
        <f aca="true" t="shared" si="18" ref="Q134:Q180">SUM(O134:P134)</f>
        <v>0</v>
      </c>
      <c r="T134" s="34">
        <f aca="true" t="shared" si="19" ref="T134:T180">SUM(R134:S134)</f>
        <v>0</v>
      </c>
      <c r="W134" s="34">
        <f aca="true" t="shared" si="20" ref="W134:W180">SUM(U134:V134)</f>
        <v>0</v>
      </c>
    </row>
    <row r="135" spans="2:23" ht="20.25">
      <c r="B135" s="33" t="s">
        <v>425</v>
      </c>
      <c r="E135" s="34">
        <f t="shared" si="14"/>
        <v>0</v>
      </c>
      <c r="H135" s="34">
        <f t="shared" si="15"/>
        <v>0</v>
      </c>
      <c r="K135" s="34">
        <f t="shared" si="16"/>
        <v>0</v>
      </c>
      <c r="N135" s="34">
        <f t="shared" si="17"/>
        <v>0</v>
      </c>
      <c r="Q135" s="34">
        <f t="shared" si="18"/>
        <v>0</v>
      </c>
      <c r="T135" s="34">
        <f t="shared" si="19"/>
        <v>0</v>
      </c>
      <c r="W135" s="34">
        <f t="shared" si="20"/>
        <v>0</v>
      </c>
    </row>
    <row r="136" spans="2:23" ht="60.75">
      <c r="B136" s="33" t="s">
        <v>184</v>
      </c>
      <c r="C136" s="34">
        <v>0</v>
      </c>
      <c r="D136" s="34">
        <v>0</v>
      </c>
      <c r="E136" s="34">
        <f t="shared" si="14"/>
        <v>0</v>
      </c>
      <c r="H136" s="34">
        <f t="shared" si="15"/>
        <v>0</v>
      </c>
      <c r="K136" s="34">
        <f t="shared" si="16"/>
        <v>0</v>
      </c>
      <c r="N136" s="34">
        <f t="shared" si="17"/>
        <v>0</v>
      </c>
      <c r="Q136" s="34">
        <f t="shared" si="18"/>
        <v>0</v>
      </c>
      <c r="T136" s="34">
        <f t="shared" si="19"/>
        <v>0</v>
      </c>
      <c r="W136" s="34">
        <f t="shared" si="20"/>
        <v>0</v>
      </c>
    </row>
    <row r="137" spans="2:23" ht="20.25">
      <c r="B137" s="33" t="s">
        <v>481</v>
      </c>
      <c r="E137" s="34">
        <f t="shared" si="14"/>
        <v>0</v>
      </c>
      <c r="H137" s="34">
        <f t="shared" si="15"/>
        <v>0</v>
      </c>
      <c r="K137" s="34">
        <f t="shared" si="16"/>
        <v>0</v>
      </c>
      <c r="N137" s="34">
        <f t="shared" si="17"/>
        <v>0</v>
      </c>
      <c r="Q137" s="34">
        <f t="shared" si="18"/>
        <v>0</v>
      </c>
      <c r="T137" s="34">
        <f t="shared" si="19"/>
        <v>0</v>
      </c>
      <c r="W137" s="34">
        <f t="shared" si="20"/>
        <v>0</v>
      </c>
    </row>
    <row r="138" spans="2:23" ht="60.75">
      <c r="B138" s="33" t="s">
        <v>185</v>
      </c>
      <c r="D138" s="34">
        <v>3600000</v>
      </c>
      <c r="E138" s="34">
        <f t="shared" si="14"/>
        <v>3600000</v>
      </c>
      <c r="H138" s="34">
        <f t="shared" si="15"/>
        <v>0</v>
      </c>
      <c r="J138" s="34">
        <f>D138</f>
        <v>3600000</v>
      </c>
      <c r="K138" s="34">
        <f t="shared" si="16"/>
        <v>3600000</v>
      </c>
      <c r="N138" s="34">
        <f t="shared" si="17"/>
        <v>0</v>
      </c>
      <c r="Q138" s="34">
        <f t="shared" si="18"/>
        <v>0</v>
      </c>
      <c r="T138" s="34">
        <f t="shared" si="19"/>
        <v>0</v>
      </c>
      <c r="W138" s="34">
        <f t="shared" si="20"/>
        <v>0</v>
      </c>
    </row>
    <row r="139" spans="2:23" ht="20.25">
      <c r="B139" s="33" t="s">
        <v>483</v>
      </c>
      <c r="E139" s="34">
        <f t="shared" si="14"/>
        <v>0</v>
      </c>
      <c r="H139" s="34">
        <f t="shared" si="15"/>
        <v>0</v>
      </c>
      <c r="K139" s="34">
        <f t="shared" si="16"/>
        <v>0</v>
      </c>
      <c r="N139" s="34">
        <f t="shared" si="17"/>
        <v>0</v>
      </c>
      <c r="Q139" s="34">
        <f t="shared" si="18"/>
        <v>0</v>
      </c>
      <c r="T139" s="34">
        <f t="shared" si="19"/>
        <v>0</v>
      </c>
      <c r="W139" s="34">
        <f t="shared" si="20"/>
        <v>0</v>
      </c>
    </row>
    <row r="140" spans="2:23" ht="20.25">
      <c r="B140" s="33" t="s">
        <v>186</v>
      </c>
      <c r="D140" s="34">
        <v>350000</v>
      </c>
      <c r="E140" s="34">
        <f t="shared" si="14"/>
        <v>350000</v>
      </c>
      <c r="H140" s="34">
        <f t="shared" si="15"/>
        <v>0</v>
      </c>
      <c r="J140" s="34">
        <f>D140</f>
        <v>350000</v>
      </c>
      <c r="K140" s="34">
        <f t="shared" si="16"/>
        <v>350000</v>
      </c>
      <c r="N140" s="34">
        <f t="shared" si="17"/>
        <v>0</v>
      </c>
      <c r="Q140" s="34">
        <f t="shared" si="18"/>
        <v>0</v>
      </c>
      <c r="T140" s="34">
        <f t="shared" si="19"/>
        <v>0</v>
      </c>
      <c r="W140" s="34">
        <f t="shared" si="20"/>
        <v>0</v>
      </c>
    </row>
    <row r="141" spans="1:23" ht="40.5">
      <c r="A141" s="32">
        <v>2</v>
      </c>
      <c r="B141" s="33" t="s">
        <v>187</v>
      </c>
      <c r="C141" s="34">
        <v>72200</v>
      </c>
      <c r="E141" s="34">
        <f t="shared" si="14"/>
        <v>72200</v>
      </c>
      <c r="H141" s="34">
        <f t="shared" si="15"/>
        <v>0</v>
      </c>
      <c r="I141" s="34">
        <f>C141</f>
        <v>72200</v>
      </c>
      <c r="K141" s="34">
        <f t="shared" si="16"/>
        <v>72200</v>
      </c>
      <c r="N141" s="34">
        <f t="shared" si="17"/>
        <v>0</v>
      </c>
      <c r="Q141" s="34">
        <f t="shared" si="18"/>
        <v>0</v>
      </c>
      <c r="T141" s="34">
        <f t="shared" si="19"/>
        <v>0</v>
      </c>
      <c r="W141" s="34">
        <f t="shared" si="20"/>
        <v>0</v>
      </c>
    </row>
    <row r="142" spans="1:23" ht="40.5">
      <c r="A142" s="32">
        <v>3</v>
      </c>
      <c r="B142" s="33" t="s">
        <v>188</v>
      </c>
      <c r="C142" s="34">
        <v>39400</v>
      </c>
      <c r="E142" s="34">
        <f t="shared" si="14"/>
        <v>39400</v>
      </c>
      <c r="H142" s="34">
        <f t="shared" si="15"/>
        <v>0</v>
      </c>
      <c r="I142" s="34">
        <f>C142</f>
        <v>39400</v>
      </c>
      <c r="K142" s="34">
        <f t="shared" si="16"/>
        <v>39400</v>
      </c>
      <c r="N142" s="34">
        <f t="shared" si="17"/>
        <v>0</v>
      </c>
      <c r="Q142" s="34">
        <f t="shared" si="18"/>
        <v>0</v>
      </c>
      <c r="T142" s="34">
        <f t="shared" si="19"/>
        <v>0</v>
      </c>
      <c r="W142" s="34">
        <f t="shared" si="20"/>
        <v>0</v>
      </c>
    </row>
    <row r="143" spans="1:23" ht="40.5">
      <c r="A143" s="32">
        <v>4</v>
      </c>
      <c r="B143" s="33" t="s">
        <v>189</v>
      </c>
      <c r="C143" s="34">
        <v>21400</v>
      </c>
      <c r="E143" s="34">
        <f t="shared" si="14"/>
        <v>21400</v>
      </c>
      <c r="H143" s="34">
        <f t="shared" si="15"/>
        <v>0</v>
      </c>
      <c r="I143" s="34">
        <f>C143</f>
        <v>21400</v>
      </c>
      <c r="K143" s="34">
        <f t="shared" si="16"/>
        <v>21400</v>
      </c>
      <c r="N143" s="34">
        <f t="shared" si="17"/>
        <v>0</v>
      </c>
      <c r="Q143" s="34">
        <f t="shared" si="18"/>
        <v>0</v>
      </c>
      <c r="T143" s="34">
        <f t="shared" si="19"/>
        <v>0</v>
      </c>
      <c r="W143" s="34">
        <f t="shared" si="20"/>
        <v>0</v>
      </c>
    </row>
    <row r="144" spans="1:23" ht="40.5">
      <c r="A144" s="32">
        <v>5</v>
      </c>
      <c r="B144" s="33" t="s">
        <v>190</v>
      </c>
      <c r="C144" s="34">
        <v>156800</v>
      </c>
      <c r="E144" s="34">
        <f t="shared" si="14"/>
        <v>156800</v>
      </c>
      <c r="H144" s="34">
        <f t="shared" si="15"/>
        <v>0</v>
      </c>
      <c r="I144" s="34">
        <f>C144</f>
        <v>156800</v>
      </c>
      <c r="K144" s="34">
        <f t="shared" si="16"/>
        <v>156800</v>
      </c>
      <c r="N144" s="34">
        <f t="shared" si="17"/>
        <v>0</v>
      </c>
      <c r="Q144" s="34">
        <f t="shared" si="18"/>
        <v>0</v>
      </c>
      <c r="T144" s="34">
        <f t="shared" si="19"/>
        <v>0</v>
      </c>
      <c r="W144" s="34">
        <f t="shared" si="20"/>
        <v>0</v>
      </c>
    </row>
    <row r="145" spans="1:23" ht="60.75">
      <c r="A145" s="32">
        <v>6</v>
      </c>
      <c r="B145" s="33" t="s">
        <v>191</v>
      </c>
      <c r="E145" s="34">
        <f t="shared" si="14"/>
        <v>0</v>
      </c>
      <c r="H145" s="34">
        <f t="shared" si="15"/>
        <v>0</v>
      </c>
      <c r="K145" s="34">
        <f t="shared" si="16"/>
        <v>0</v>
      </c>
      <c r="N145" s="34">
        <f t="shared" si="17"/>
        <v>0</v>
      </c>
      <c r="Q145" s="34">
        <f t="shared" si="18"/>
        <v>0</v>
      </c>
      <c r="T145" s="34">
        <f t="shared" si="19"/>
        <v>0</v>
      </c>
      <c r="W145" s="34">
        <f t="shared" si="20"/>
        <v>0</v>
      </c>
    </row>
    <row r="146" spans="2:23" ht="20.25">
      <c r="B146" s="33" t="s">
        <v>830</v>
      </c>
      <c r="E146" s="34">
        <f t="shared" si="14"/>
        <v>0</v>
      </c>
      <c r="H146" s="34">
        <f t="shared" si="15"/>
        <v>0</v>
      </c>
      <c r="K146" s="34">
        <f t="shared" si="16"/>
        <v>0</v>
      </c>
      <c r="N146" s="34">
        <f t="shared" si="17"/>
        <v>0</v>
      </c>
      <c r="Q146" s="34">
        <f t="shared" si="18"/>
        <v>0</v>
      </c>
      <c r="T146" s="34">
        <f t="shared" si="19"/>
        <v>0</v>
      </c>
      <c r="W146" s="34">
        <f t="shared" si="20"/>
        <v>0</v>
      </c>
    </row>
    <row r="147" spans="2:23" ht="60.75">
      <c r="B147" s="33" t="s">
        <v>192</v>
      </c>
      <c r="D147" s="34">
        <v>2000</v>
      </c>
      <c r="E147" s="34">
        <f t="shared" si="14"/>
        <v>2000</v>
      </c>
      <c r="H147" s="34">
        <f t="shared" si="15"/>
        <v>0</v>
      </c>
      <c r="J147" s="34">
        <f>D147</f>
        <v>2000</v>
      </c>
      <c r="K147" s="34">
        <f t="shared" si="16"/>
        <v>2000</v>
      </c>
      <c r="N147" s="34">
        <f t="shared" si="17"/>
        <v>0</v>
      </c>
      <c r="Q147" s="34">
        <f t="shared" si="18"/>
        <v>0</v>
      </c>
      <c r="T147" s="34">
        <f t="shared" si="19"/>
        <v>0</v>
      </c>
      <c r="W147" s="34">
        <f t="shared" si="20"/>
        <v>0</v>
      </c>
    </row>
    <row r="148" spans="2:23" ht="20.25">
      <c r="B148" s="33" t="s">
        <v>662</v>
      </c>
      <c r="E148" s="34">
        <f t="shared" si="14"/>
        <v>0</v>
      </c>
      <c r="H148" s="34">
        <f t="shared" si="15"/>
        <v>0</v>
      </c>
      <c r="K148" s="34">
        <f t="shared" si="16"/>
        <v>0</v>
      </c>
      <c r="N148" s="34">
        <f t="shared" si="17"/>
        <v>0</v>
      </c>
      <c r="Q148" s="34">
        <f t="shared" si="18"/>
        <v>0</v>
      </c>
      <c r="T148" s="34">
        <f t="shared" si="19"/>
        <v>0</v>
      </c>
      <c r="W148" s="34">
        <f t="shared" si="20"/>
        <v>0</v>
      </c>
    </row>
    <row r="149" spans="2:23" ht="60.75">
      <c r="B149" s="33" t="s">
        <v>193</v>
      </c>
      <c r="C149" s="34">
        <v>10000</v>
      </c>
      <c r="D149" s="34">
        <v>25000</v>
      </c>
      <c r="E149" s="34">
        <f t="shared" si="14"/>
        <v>35000</v>
      </c>
      <c r="H149" s="34">
        <f t="shared" si="15"/>
        <v>0</v>
      </c>
      <c r="I149" s="34">
        <f>C149</f>
        <v>10000</v>
      </c>
      <c r="J149" s="34">
        <f>D149</f>
        <v>25000</v>
      </c>
      <c r="K149" s="34">
        <f t="shared" si="16"/>
        <v>35000</v>
      </c>
      <c r="N149" s="34">
        <f t="shared" si="17"/>
        <v>0</v>
      </c>
      <c r="Q149" s="34">
        <f t="shared" si="18"/>
        <v>0</v>
      </c>
      <c r="T149" s="34">
        <f t="shared" si="19"/>
        <v>0</v>
      </c>
      <c r="W149" s="34">
        <f t="shared" si="20"/>
        <v>0</v>
      </c>
    </row>
    <row r="150" spans="2:23" ht="20.25">
      <c r="B150" s="33" t="s">
        <v>194</v>
      </c>
      <c r="E150" s="34">
        <f t="shared" si="14"/>
        <v>0</v>
      </c>
      <c r="H150" s="34">
        <f t="shared" si="15"/>
        <v>0</v>
      </c>
      <c r="K150" s="34">
        <f t="shared" si="16"/>
        <v>0</v>
      </c>
      <c r="N150" s="34">
        <f t="shared" si="17"/>
        <v>0</v>
      </c>
      <c r="Q150" s="34">
        <f t="shared" si="18"/>
        <v>0</v>
      </c>
      <c r="T150" s="34">
        <f t="shared" si="19"/>
        <v>0</v>
      </c>
      <c r="W150" s="34">
        <f t="shared" si="20"/>
        <v>0</v>
      </c>
    </row>
    <row r="151" spans="2:23" ht="40.5">
      <c r="B151" s="33" t="s">
        <v>195</v>
      </c>
      <c r="C151" s="34">
        <v>0</v>
      </c>
      <c r="D151" s="34">
        <v>0</v>
      </c>
      <c r="E151" s="34">
        <f t="shared" si="14"/>
        <v>0</v>
      </c>
      <c r="H151" s="34">
        <f t="shared" si="15"/>
        <v>0</v>
      </c>
      <c r="K151" s="34">
        <f t="shared" si="16"/>
        <v>0</v>
      </c>
      <c r="N151" s="34">
        <f t="shared" si="17"/>
        <v>0</v>
      </c>
      <c r="Q151" s="34">
        <f t="shared" si="18"/>
        <v>0</v>
      </c>
      <c r="T151" s="34">
        <f t="shared" si="19"/>
        <v>0</v>
      </c>
      <c r="W151" s="34">
        <f t="shared" si="20"/>
        <v>0</v>
      </c>
    </row>
    <row r="152" spans="2:23" ht="20.25">
      <c r="B152" s="33" t="s">
        <v>425</v>
      </c>
      <c r="E152" s="34">
        <f t="shared" si="14"/>
        <v>0</v>
      </c>
      <c r="H152" s="34">
        <f t="shared" si="15"/>
        <v>0</v>
      </c>
      <c r="K152" s="34">
        <f t="shared" si="16"/>
        <v>0</v>
      </c>
      <c r="N152" s="34">
        <f t="shared" si="17"/>
        <v>0</v>
      </c>
      <c r="Q152" s="34">
        <f t="shared" si="18"/>
        <v>0</v>
      </c>
      <c r="T152" s="34">
        <f t="shared" si="19"/>
        <v>0</v>
      </c>
      <c r="W152" s="34">
        <f t="shared" si="20"/>
        <v>0</v>
      </c>
    </row>
    <row r="153" spans="2:23" ht="20.25">
      <c r="B153" s="33" t="s">
        <v>196</v>
      </c>
      <c r="D153" s="34">
        <v>10000</v>
      </c>
      <c r="E153" s="34">
        <f t="shared" si="14"/>
        <v>10000</v>
      </c>
      <c r="H153" s="34">
        <f t="shared" si="15"/>
        <v>0</v>
      </c>
      <c r="J153" s="34">
        <f>D153</f>
        <v>10000</v>
      </c>
      <c r="K153" s="34">
        <f t="shared" si="16"/>
        <v>10000</v>
      </c>
      <c r="N153" s="34">
        <f t="shared" si="17"/>
        <v>0</v>
      </c>
      <c r="Q153" s="34">
        <f t="shared" si="18"/>
        <v>0</v>
      </c>
      <c r="T153" s="34">
        <f t="shared" si="19"/>
        <v>0</v>
      </c>
      <c r="W153" s="34">
        <f t="shared" si="20"/>
        <v>0</v>
      </c>
    </row>
    <row r="154" spans="2:23" ht="20.25">
      <c r="B154" s="33" t="s">
        <v>197</v>
      </c>
      <c r="E154" s="34">
        <f t="shared" si="14"/>
        <v>0</v>
      </c>
      <c r="H154" s="34">
        <f t="shared" si="15"/>
        <v>0</v>
      </c>
      <c r="K154" s="34">
        <f t="shared" si="16"/>
        <v>0</v>
      </c>
      <c r="N154" s="34">
        <f t="shared" si="17"/>
        <v>0</v>
      </c>
      <c r="Q154" s="34">
        <f t="shared" si="18"/>
        <v>0</v>
      </c>
      <c r="T154" s="34">
        <f t="shared" si="19"/>
        <v>0</v>
      </c>
      <c r="W154" s="34">
        <f t="shared" si="20"/>
        <v>0</v>
      </c>
    </row>
    <row r="155" spans="2:23" ht="40.5">
      <c r="B155" s="33" t="s">
        <v>198</v>
      </c>
      <c r="D155" s="34">
        <v>5000</v>
      </c>
      <c r="E155" s="34">
        <f t="shared" si="14"/>
        <v>5000</v>
      </c>
      <c r="H155" s="34">
        <f t="shared" si="15"/>
        <v>0</v>
      </c>
      <c r="J155" s="34">
        <f>D155</f>
        <v>5000</v>
      </c>
      <c r="K155" s="34">
        <f t="shared" si="16"/>
        <v>5000</v>
      </c>
      <c r="N155" s="34">
        <f t="shared" si="17"/>
        <v>0</v>
      </c>
      <c r="Q155" s="34">
        <f t="shared" si="18"/>
        <v>0</v>
      </c>
      <c r="T155" s="34">
        <f t="shared" si="19"/>
        <v>0</v>
      </c>
      <c r="W155" s="34">
        <f t="shared" si="20"/>
        <v>0</v>
      </c>
    </row>
    <row r="156" spans="1:23" ht="40.5">
      <c r="A156" s="32">
        <v>7</v>
      </c>
      <c r="B156" s="33" t="s">
        <v>199</v>
      </c>
      <c r="C156" s="34">
        <v>30000</v>
      </c>
      <c r="E156" s="34">
        <f t="shared" si="14"/>
        <v>30000</v>
      </c>
      <c r="H156" s="34">
        <f t="shared" si="15"/>
        <v>0</v>
      </c>
      <c r="K156" s="34">
        <f t="shared" si="16"/>
        <v>0</v>
      </c>
      <c r="N156" s="34">
        <f t="shared" si="17"/>
        <v>0</v>
      </c>
      <c r="O156" s="34">
        <f aca="true" t="shared" si="21" ref="O156:O162">C156</f>
        <v>30000</v>
      </c>
      <c r="Q156" s="34">
        <f t="shared" si="18"/>
        <v>30000</v>
      </c>
      <c r="T156" s="34">
        <f t="shared" si="19"/>
        <v>0</v>
      </c>
      <c r="W156" s="34">
        <f t="shared" si="20"/>
        <v>0</v>
      </c>
    </row>
    <row r="157" spans="1:23" ht="101.25">
      <c r="A157" s="32">
        <v>8</v>
      </c>
      <c r="B157" s="33" t="s">
        <v>200</v>
      </c>
      <c r="C157" s="34">
        <v>40600</v>
      </c>
      <c r="E157" s="34">
        <f t="shared" si="14"/>
        <v>40600</v>
      </c>
      <c r="H157" s="34">
        <f t="shared" si="15"/>
        <v>0</v>
      </c>
      <c r="K157" s="34">
        <f t="shared" si="16"/>
        <v>0</v>
      </c>
      <c r="N157" s="34">
        <f t="shared" si="17"/>
        <v>0</v>
      </c>
      <c r="O157" s="34">
        <f t="shared" si="21"/>
        <v>40600</v>
      </c>
      <c r="Q157" s="34">
        <f t="shared" si="18"/>
        <v>40600</v>
      </c>
      <c r="T157" s="34">
        <f t="shared" si="19"/>
        <v>0</v>
      </c>
      <c r="W157" s="34">
        <f t="shared" si="20"/>
        <v>0</v>
      </c>
    </row>
    <row r="158" spans="1:23" ht="101.25">
      <c r="A158" s="32">
        <v>9</v>
      </c>
      <c r="B158" s="33" t="s">
        <v>1004</v>
      </c>
      <c r="C158" s="34">
        <v>30000</v>
      </c>
      <c r="E158" s="34">
        <f t="shared" si="14"/>
        <v>30000</v>
      </c>
      <c r="H158" s="34">
        <f t="shared" si="15"/>
        <v>0</v>
      </c>
      <c r="K158" s="34">
        <f t="shared" si="16"/>
        <v>0</v>
      </c>
      <c r="N158" s="34">
        <f t="shared" si="17"/>
        <v>0</v>
      </c>
      <c r="O158" s="34">
        <f t="shared" si="21"/>
        <v>30000</v>
      </c>
      <c r="Q158" s="34">
        <f t="shared" si="18"/>
        <v>30000</v>
      </c>
      <c r="T158" s="34">
        <f t="shared" si="19"/>
        <v>0</v>
      </c>
      <c r="W158" s="34">
        <f t="shared" si="20"/>
        <v>0</v>
      </c>
    </row>
    <row r="159" spans="1:23" ht="20.25">
      <c r="A159" s="32">
        <v>10</v>
      </c>
      <c r="B159" s="33" t="s">
        <v>1005</v>
      </c>
      <c r="C159" s="34">
        <v>30000</v>
      </c>
      <c r="E159" s="34">
        <f t="shared" si="14"/>
        <v>30000</v>
      </c>
      <c r="H159" s="34">
        <f t="shared" si="15"/>
        <v>0</v>
      </c>
      <c r="K159" s="34">
        <f t="shared" si="16"/>
        <v>0</v>
      </c>
      <c r="N159" s="34">
        <f t="shared" si="17"/>
        <v>0</v>
      </c>
      <c r="O159" s="34">
        <f t="shared" si="21"/>
        <v>30000</v>
      </c>
      <c r="Q159" s="34">
        <f t="shared" si="18"/>
        <v>30000</v>
      </c>
      <c r="T159" s="34">
        <f t="shared" si="19"/>
        <v>0</v>
      </c>
      <c r="W159" s="34">
        <f t="shared" si="20"/>
        <v>0</v>
      </c>
    </row>
    <row r="160" spans="1:23" ht="60.75">
      <c r="A160" s="32">
        <v>11</v>
      </c>
      <c r="B160" s="33" t="s">
        <v>1006</v>
      </c>
      <c r="C160" s="34">
        <v>30000</v>
      </c>
      <c r="E160" s="34">
        <f t="shared" si="14"/>
        <v>30000</v>
      </c>
      <c r="H160" s="34">
        <f t="shared" si="15"/>
        <v>0</v>
      </c>
      <c r="K160" s="34">
        <f t="shared" si="16"/>
        <v>0</v>
      </c>
      <c r="N160" s="34">
        <f t="shared" si="17"/>
        <v>0</v>
      </c>
      <c r="O160" s="34">
        <f t="shared" si="21"/>
        <v>30000</v>
      </c>
      <c r="Q160" s="34">
        <f t="shared" si="18"/>
        <v>30000</v>
      </c>
      <c r="T160" s="34">
        <f t="shared" si="19"/>
        <v>0</v>
      </c>
      <c r="W160" s="34">
        <f t="shared" si="20"/>
        <v>0</v>
      </c>
    </row>
    <row r="161" spans="1:23" ht="101.25">
      <c r="A161" s="32">
        <v>12</v>
      </c>
      <c r="B161" s="33" t="s">
        <v>1014</v>
      </c>
      <c r="C161" s="34">
        <v>580000</v>
      </c>
      <c r="E161" s="34">
        <f t="shared" si="14"/>
        <v>580000</v>
      </c>
      <c r="H161" s="34">
        <f t="shared" si="15"/>
        <v>0</v>
      </c>
      <c r="K161" s="34">
        <f t="shared" si="16"/>
        <v>0</v>
      </c>
      <c r="N161" s="34">
        <f t="shared" si="17"/>
        <v>0</v>
      </c>
      <c r="O161" s="34">
        <f t="shared" si="21"/>
        <v>580000</v>
      </c>
      <c r="Q161" s="34">
        <f t="shared" si="18"/>
        <v>580000</v>
      </c>
      <c r="T161" s="34">
        <f t="shared" si="19"/>
        <v>0</v>
      </c>
      <c r="W161" s="34">
        <f t="shared" si="20"/>
        <v>0</v>
      </c>
    </row>
    <row r="162" spans="1:23" ht="60.75">
      <c r="A162" s="32">
        <v>13</v>
      </c>
      <c r="B162" s="33" t="s">
        <v>1015</v>
      </c>
      <c r="C162" s="34">
        <v>35000</v>
      </c>
      <c r="E162" s="34">
        <f t="shared" si="14"/>
        <v>35000</v>
      </c>
      <c r="H162" s="34">
        <f t="shared" si="15"/>
        <v>0</v>
      </c>
      <c r="K162" s="34">
        <f t="shared" si="16"/>
        <v>0</v>
      </c>
      <c r="N162" s="34">
        <f t="shared" si="17"/>
        <v>0</v>
      </c>
      <c r="O162" s="34">
        <f t="shared" si="21"/>
        <v>35000</v>
      </c>
      <c r="Q162" s="34">
        <f t="shared" si="18"/>
        <v>35000</v>
      </c>
      <c r="T162" s="34">
        <f t="shared" si="19"/>
        <v>0</v>
      </c>
      <c r="W162" s="34">
        <f t="shared" si="20"/>
        <v>0</v>
      </c>
    </row>
    <row r="163" spans="1:23" ht="20.25">
      <c r="A163" s="32" t="s">
        <v>1016</v>
      </c>
      <c r="E163" s="34">
        <f t="shared" si="14"/>
        <v>0</v>
      </c>
      <c r="H163" s="34">
        <f t="shared" si="15"/>
        <v>0</v>
      </c>
      <c r="K163" s="34">
        <f t="shared" si="16"/>
        <v>0</v>
      </c>
      <c r="N163" s="34">
        <f t="shared" si="17"/>
        <v>0</v>
      </c>
      <c r="Q163" s="34">
        <f t="shared" si="18"/>
        <v>0</v>
      </c>
      <c r="T163" s="34">
        <f t="shared" si="19"/>
        <v>0</v>
      </c>
      <c r="W163" s="34">
        <f t="shared" si="20"/>
        <v>0</v>
      </c>
    </row>
    <row r="164" spans="1:23" ht="60.75">
      <c r="A164" s="32">
        <v>1</v>
      </c>
      <c r="B164" s="33" t="s">
        <v>1017</v>
      </c>
      <c r="D164" s="34" t="s">
        <v>1018</v>
      </c>
      <c r="E164" s="34">
        <f t="shared" si="14"/>
        <v>0</v>
      </c>
      <c r="H164" s="34">
        <f t="shared" si="15"/>
        <v>0</v>
      </c>
      <c r="K164" s="34">
        <f t="shared" si="16"/>
        <v>0</v>
      </c>
      <c r="N164" s="34">
        <f t="shared" si="17"/>
        <v>0</v>
      </c>
      <c r="Q164" s="34">
        <f t="shared" si="18"/>
        <v>0</v>
      </c>
      <c r="T164" s="34">
        <f t="shared" si="19"/>
        <v>0</v>
      </c>
      <c r="W164" s="34">
        <f t="shared" si="20"/>
        <v>0</v>
      </c>
    </row>
    <row r="165" spans="1:23" ht="60.75">
      <c r="A165" s="32">
        <v>2</v>
      </c>
      <c r="B165" s="33" t="s">
        <v>1019</v>
      </c>
      <c r="D165" s="34" t="s">
        <v>1020</v>
      </c>
      <c r="E165" s="34">
        <f t="shared" si="14"/>
        <v>0</v>
      </c>
      <c r="H165" s="34">
        <f t="shared" si="15"/>
        <v>0</v>
      </c>
      <c r="K165" s="34">
        <f t="shared" si="16"/>
        <v>0</v>
      </c>
      <c r="N165" s="34">
        <f t="shared" si="17"/>
        <v>0</v>
      </c>
      <c r="Q165" s="34">
        <f t="shared" si="18"/>
        <v>0</v>
      </c>
      <c r="T165" s="34">
        <f t="shared" si="19"/>
        <v>0</v>
      </c>
      <c r="W165" s="34">
        <f t="shared" si="20"/>
        <v>0</v>
      </c>
    </row>
    <row r="166" spans="1:23" ht="81">
      <c r="A166" s="32">
        <v>3</v>
      </c>
      <c r="B166" s="33" t="s">
        <v>1021</v>
      </c>
      <c r="D166" s="34" t="s">
        <v>1022</v>
      </c>
      <c r="E166" s="34">
        <f t="shared" si="14"/>
        <v>0</v>
      </c>
      <c r="H166" s="34">
        <f t="shared" si="15"/>
        <v>0</v>
      </c>
      <c r="K166" s="34">
        <f t="shared" si="16"/>
        <v>0</v>
      </c>
      <c r="N166" s="34">
        <f t="shared" si="17"/>
        <v>0</v>
      </c>
      <c r="Q166" s="34">
        <f t="shared" si="18"/>
        <v>0</v>
      </c>
      <c r="T166" s="34">
        <f t="shared" si="19"/>
        <v>0</v>
      </c>
      <c r="W166" s="34">
        <f t="shared" si="20"/>
        <v>0</v>
      </c>
    </row>
    <row r="167" spans="1:23" ht="101.25">
      <c r="A167" s="32">
        <v>4</v>
      </c>
      <c r="B167" s="33" t="s">
        <v>1023</v>
      </c>
      <c r="D167" s="34" t="s">
        <v>1024</v>
      </c>
      <c r="E167" s="34">
        <f t="shared" si="14"/>
        <v>0</v>
      </c>
      <c r="H167" s="34">
        <f t="shared" si="15"/>
        <v>0</v>
      </c>
      <c r="K167" s="34">
        <f t="shared" si="16"/>
        <v>0</v>
      </c>
      <c r="N167" s="34">
        <f t="shared" si="17"/>
        <v>0</v>
      </c>
      <c r="Q167" s="34">
        <f t="shared" si="18"/>
        <v>0</v>
      </c>
      <c r="T167" s="34">
        <f t="shared" si="19"/>
        <v>0</v>
      </c>
      <c r="W167" s="34">
        <f t="shared" si="20"/>
        <v>0</v>
      </c>
    </row>
    <row r="168" spans="1:23" ht="101.25">
      <c r="A168" s="32">
        <v>5</v>
      </c>
      <c r="B168" s="33" t="s">
        <v>1025</v>
      </c>
      <c r="D168" s="34" t="s">
        <v>1026</v>
      </c>
      <c r="E168" s="34">
        <f t="shared" si="14"/>
        <v>0</v>
      </c>
      <c r="H168" s="34">
        <f t="shared" si="15"/>
        <v>0</v>
      </c>
      <c r="K168" s="34">
        <f t="shared" si="16"/>
        <v>0</v>
      </c>
      <c r="N168" s="34">
        <f t="shared" si="17"/>
        <v>0</v>
      </c>
      <c r="Q168" s="34">
        <f t="shared" si="18"/>
        <v>0</v>
      </c>
      <c r="T168" s="34">
        <f t="shared" si="19"/>
        <v>0</v>
      </c>
      <c r="W168" s="34">
        <f t="shared" si="20"/>
        <v>0</v>
      </c>
    </row>
    <row r="169" spans="1:23" ht="40.5">
      <c r="A169" s="32">
        <v>6</v>
      </c>
      <c r="B169" s="33" t="s">
        <v>1027</v>
      </c>
      <c r="D169" s="34" t="s">
        <v>1028</v>
      </c>
      <c r="E169" s="34">
        <f t="shared" si="14"/>
        <v>0</v>
      </c>
      <c r="H169" s="34">
        <f t="shared" si="15"/>
        <v>0</v>
      </c>
      <c r="K169" s="34">
        <f t="shared" si="16"/>
        <v>0</v>
      </c>
      <c r="N169" s="34">
        <f t="shared" si="17"/>
        <v>0</v>
      </c>
      <c r="Q169" s="34">
        <f t="shared" si="18"/>
        <v>0</v>
      </c>
      <c r="T169" s="34">
        <f t="shared" si="19"/>
        <v>0</v>
      </c>
      <c r="W169" s="34">
        <f t="shared" si="20"/>
        <v>0</v>
      </c>
    </row>
    <row r="170" spans="1:23" ht="81">
      <c r="A170" s="32">
        <v>7</v>
      </c>
      <c r="B170" s="33" t="s">
        <v>1029</v>
      </c>
      <c r="D170" s="34" t="s">
        <v>1030</v>
      </c>
      <c r="E170" s="34">
        <f t="shared" si="14"/>
        <v>0</v>
      </c>
      <c r="H170" s="34">
        <f t="shared" si="15"/>
        <v>0</v>
      </c>
      <c r="K170" s="34">
        <f t="shared" si="16"/>
        <v>0</v>
      </c>
      <c r="N170" s="34">
        <f t="shared" si="17"/>
        <v>0</v>
      </c>
      <c r="Q170" s="34">
        <f t="shared" si="18"/>
        <v>0</v>
      </c>
      <c r="T170" s="34">
        <f t="shared" si="19"/>
        <v>0</v>
      </c>
      <c r="W170" s="34">
        <f t="shared" si="20"/>
        <v>0</v>
      </c>
    </row>
    <row r="171" spans="1:23" ht="40.5">
      <c r="A171" s="32">
        <v>8</v>
      </c>
      <c r="B171" s="33" t="s">
        <v>1031</v>
      </c>
      <c r="D171" s="34" t="s">
        <v>1032</v>
      </c>
      <c r="E171" s="34">
        <f t="shared" si="14"/>
        <v>0</v>
      </c>
      <c r="H171" s="34">
        <f t="shared" si="15"/>
        <v>0</v>
      </c>
      <c r="K171" s="34">
        <f t="shared" si="16"/>
        <v>0</v>
      </c>
      <c r="N171" s="34">
        <f t="shared" si="17"/>
        <v>0</v>
      </c>
      <c r="Q171" s="34">
        <f t="shared" si="18"/>
        <v>0</v>
      </c>
      <c r="T171" s="34">
        <f t="shared" si="19"/>
        <v>0</v>
      </c>
      <c r="W171" s="34">
        <f t="shared" si="20"/>
        <v>0</v>
      </c>
    </row>
    <row r="172" spans="1:23" ht="101.25">
      <c r="A172" s="32">
        <v>9</v>
      </c>
      <c r="B172" s="33" t="s">
        <v>1033</v>
      </c>
      <c r="D172" s="34" t="s">
        <v>1034</v>
      </c>
      <c r="E172" s="34">
        <f t="shared" si="14"/>
        <v>0</v>
      </c>
      <c r="H172" s="34">
        <f t="shared" si="15"/>
        <v>0</v>
      </c>
      <c r="K172" s="34">
        <f t="shared" si="16"/>
        <v>0</v>
      </c>
      <c r="N172" s="34">
        <f t="shared" si="17"/>
        <v>0</v>
      </c>
      <c r="Q172" s="34">
        <f t="shared" si="18"/>
        <v>0</v>
      </c>
      <c r="T172" s="34">
        <f t="shared" si="19"/>
        <v>0</v>
      </c>
      <c r="W172" s="34">
        <f t="shared" si="20"/>
        <v>0</v>
      </c>
    </row>
    <row r="173" spans="1:23" ht="40.5">
      <c r="A173" s="32">
        <v>10</v>
      </c>
      <c r="B173" s="33" t="s">
        <v>1035</v>
      </c>
      <c r="D173" s="34" t="s">
        <v>1036</v>
      </c>
      <c r="E173" s="34">
        <f t="shared" si="14"/>
        <v>0</v>
      </c>
      <c r="H173" s="34">
        <f t="shared" si="15"/>
        <v>0</v>
      </c>
      <c r="K173" s="34">
        <f t="shared" si="16"/>
        <v>0</v>
      </c>
      <c r="N173" s="34">
        <f t="shared" si="17"/>
        <v>0</v>
      </c>
      <c r="Q173" s="34">
        <f t="shared" si="18"/>
        <v>0</v>
      </c>
      <c r="T173" s="34">
        <f t="shared" si="19"/>
        <v>0</v>
      </c>
      <c r="W173" s="34">
        <f t="shared" si="20"/>
        <v>0</v>
      </c>
    </row>
    <row r="174" spans="1:23" ht="121.5">
      <c r="A174" s="32">
        <v>11</v>
      </c>
      <c r="B174" s="33" t="s">
        <v>1037</v>
      </c>
      <c r="D174" s="34" t="s">
        <v>1038</v>
      </c>
      <c r="E174" s="34">
        <f t="shared" si="14"/>
        <v>0</v>
      </c>
      <c r="H174" s="34">
        <f t="shared" si="15"/>
        <v>0</v>
      </c>
      <c r="K174" s="34">
        <f t="shared" si="16"/>
        <v>0</v>
      </c>
      <c r="N174" s="34">
        <f t="shared" si="17"/>
        <v>0</v>
      </c>
      <c r="Q174" s="34">
        <f t="shared" si="18"/>
        <v>0</v>
      </c>
      <c r="T174" s="34">
        <f t="shared" si="19"/>
        <v>0</v>
      </c>
      <c r="W174" s="34">
        <f t="shared" si="20"/>
        <v>0</v>
      </c>
    </row>
    <row r="175" spans="1:23" ht="60.75">
      <c r="A175" s="32">
        <v>12</v>
      </c>
      <c r="B175" s="33" t="s">
        <v>1039</v>
      </c>
      <c r="D175" s="34" t="s">
        <v>1040</v>
      </c>
      <c r="E175" s="34">
        <f t="shared" si="14"/>
        <v>0</v>
      </c>
      <c r="H175" s="34">
        <f t="shared" si="15"/>
        <v>0</v>
      </c>
      <c r="K175" s="34">
        <f t="shared" si="16"/>
        <v>0</v>
      </c>
      <c r="N175" s="34">
        <f t="shared" si="17"/>
        <v>0</v>
      </c>
      <c r="Q175" s="34">
        <f t="shared" si="18"/>
        <v>0</v>
      </c>
      <c r="T175" s="34">
        <f t="shared" si="19"/>
        <v>0</v>
      </c>
      <c r="W175" s="34">
        <f t="shared" si="20"/>
        <v>0</v>
      </c>
    </row>
    <row r="176" spans="1:23" ht="101.25">
      <c r="A176" s="32">
        <v>13</v>
      </c>
      <c r="B176" s="33" t="s">
        <v>1041</v>
      </c>
      <c r="D176" s="34" t="s">
        <v>1042</v>
      </c>
      <c r="E176" s="34">
        <f t="shared" si="14"/>
        <v>0</v>
      </c>
      <c r="H176" s="34">
        <f t="shared" si="15"/>
        <v>0</v>
      </c>
      <c r="K176" s="34">
        <f t="shared" si="16"/>
        <v>0</v>
      </c>
      <c r="N176" s="34">
        <f t="shared" si="17"/>
        <v>0</v>
      </c>
      <c r="Q176" s="34">
        <f t="shared" si="18"/>
        <v>0</v>
      </c>
      <c r="T176" s="34">
        <f t="shared" si="19"/>
        <v>0</v>
      </c>
      <c r="W176" s="34">
        <f t="shared" si="20"/>
        <v>0</v>
      </c>
    </row>
    <row r="177" spans="1:23" ht="101.25">
      <c r="A177" s="32">
        <v>14</v>
      </c>
      <c r="B177" s="33" t="s">
        <v>1043</v>
      </c>
      <c r="D177" s="34" t="s">
        <v>1044</v>
      </c>
      <c r="E177" s="34">
        <f t="shared" si="14"/>
        <v>0</v>
      </c>
      <c r="H177" s="34">
        <f t="shared" si="15"/>
        <v>0</v>
      </c>
      <c r="K177" s="34">
        <f t="shared" si="16"/>
        <v>0</v>
      </c>
      <c r="N177" s="34">
        <f t="shared" si="17"/>
        <v>0</v>
      </c>
      <c r="Q177" s="34">
        <f t="shared" si="18"/>
        <v>0</v>
      </c>
      <c r="T177" s="34">
        <f t="shared" si="19"/>
        <v>0</v>
      </c>
      <c r="W177" s="34">
        <f t="shared" si="20"/>
        <v>0</v>
      </c>
    </row>
    <row r="178" spans="1:23" ht="101.25">
      <c r="A178" s="32">
        <v>15</v>
      </c>
      <c r="B178" s="33" t="s">
        <v>1045</v>
      </c>
      <c r="D178" s="34" t="s">
        <v>1046</v>
      </c>
      <c r="E178" s="34">
        <f t="shared" si="14"/>
        <v>0</v>
      </c>
      <c r="H178" s="34">
        <f t="shared" si="15"/>
        <v>0</v>
      </c>
      <c r="K178" s="34">
        <f t="shared" si="16"/>
        <v>0</v>
      </c>
      <c r="N178" s="34">
        <f t="shared" si="17"/>
        <v>0</v>
      </c>
      <c r="Q178" s="34">
        <f t="shared" si="18"/>
        <v>0</v>
      </c>
      <c r="T178" s="34">
        <f t="shared" si="19"/>
        <v>0</v>
      </c>
      <c r="W178" s="34">
        <f t="shared" si="20"/>
        <v>0</v>
      </c>
    </row>
    <row r="179" spans="1:23" ht="141.75">
      <c r="A179" s="32">
        <v>16</v>
      </c>
      <c r="B179" s="33" t="s">
        <v>1047</v>
      </c>
      <c r="D179" s="34" t="s">
        <v>1048</v>
      </c>
      <c r="E179" s="34">
        <f t="shared" si="14"/>
        <v>0</v>
      </c>
      <c r="H179" s="34">
        <f t="shared" si="15"/>
        <v>0</v>
      </c>
      <c r="K179" s="34">
        <f t="shared" si="16"/>
        <v>0</v>
      </c>
      <c r="N179" s="34">
        <f t="shared" si="17"/>
        <v>0</v>
      </c>
      <c r="Q179" s="34">
        <f t="shared" si="18"/>
        <v>0</v>
      </c>
      <c r="T179" s="34">
        <f t="shared" si="19"/>
        <v>0</v>
      </c>
      <c r="W179" s="34">
        <f t="shared" si="20"/>
        <v>0</v>
      </c>
    </row>
    <row r="180" spans="2:23" ht="20.25">
      <c r="B180" s="33" t="s">
        <v>277</v>
      </c>
      <c r="C180" s="34">
        <f>SUM(C5:C179)</f>
        <v>12243380</v>
      </c>
      <c r="D180" s="34">
        <f>SUM(D5:D179)</f>
        <v>38950714</v>
      </c>
      <c r="E180" s="34">
        <f t="shared" si="14"/>
        <v>51194094</v>
      </c>
      <c r="F180" s="34">
        <f>SUM(F5:F179)</f>
        <v>3879000</v>
      </c>
      <c r="G180" s="34">
        <f>SUM(G5:G179)</f>
        <v>6471000</v>
      </c>
      <c r="H180" s="34">
        <f t="shared" si="15"/>
        <v>10350000</v>
      </c>
      <c r="I180" s="34">
        <f>SUM(I5:I179)</f>
        <v>299800</v>
      </c>
      <c r="J180" s="34">
        <f>SUM(J5:J179)</f>
        <v>4502000</v>
      </c>
      <c r="K180" s="34">
        <f t="shared" si="16"/>
        <v>4801800</v>
      </c>
      <c r="L180" s="34">
        <f>SUM(L5:L179)</f>
        <v>2094700</v>
      </c>
      <c r="M180" s="34">
        <f>SUM(M5:M179)</f>
        <v>5202400</v>
      </c>
      <c r="N180" s="34">
        <f t="shared" si="17"/>
        <v>7297100</v>
      </c>
      <c r="O180" s="34">
        <f>SUM(O5:O179)</f>
        <v>853600</v>
      </c>
      <c r="P180" s="34">
        <f>SUM(P5:P179)</f>
        <v>3387500</v>
      </c>
      <c r="Q180" s="34">
        <f t="shared" si="18"/>
        <v>4241100</v>
      </c>
      <c r="R180" s="34">
        <f>SUM(R5:R179)</f>
        <v>375500</v>
      </c>
      <c r="S180" s="34">
        <f>SUM(S5:S179)</f>
        <v>261000</v>
      </c>
      <c r="T180" s="34">
        <f t="shared" si="19"/>
        <v>636500</v>
      </c>
      <c r="U180" s="34">
        <f>SUM(U5:U179)</f>
        <v>4711080</v>
      </c>
      <c r="V180" s="34">
        <f>SUM(V5:V179)</f>
        <v>19096814</v>
      </c>
      <c r="W180" s="34">
        <f t="shared" si="20"/>
        <v>23807894</v>
      </c>
    </row>
    <row r="181" spans="8:20" ht="20.25">
      <c r="H181" s="34">
        <f>H180*100/E180</f>
        <v>20.217175832821653</v>
      </c>
      <c r="K181" s="34">
        <f>K180*100/E180</f>
        <v>9.37959757623604</v>
      </c>
      <c r="T181" s="34">
        <f>T180*100/E180</f>
        <v>1.2433074799604813</v>
      </c>
    </row>
    <row r="188" ht="20.25">
      <c r="W188" s="34">
        <v>0</v>
      </c>
    </row>
  </sheetData>
  <sheetProtection/>
  <printOptions gridLines="1"/>
  <pageMargins left="0.5511811023622047" right="0.5511811023622047" top="0.7874015748031497" bottom="0.7874015748031497" header="0.5118110236220472" footer="0.5118110236220472"/>
  <pageSetup orientation="landscape" paperSize="9" scale="55" r:id="rId1"/>
  <headerFooter>
    <oddFooter>&amp;Cหน้าที่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19"/>
  <sheetViews>
    <sheetView tabSelected="1" zoomScale="80" zoomScaleNormal="80" zoomScalePageLayoutView="0" workbookViewId="0" topLeftCell="A1">
      <selection activeCell="AN12" sqref="AN12"/>
    </sheetView>
  </sheetViews>
  <sheetFormatPr defaultColWidth="9.140625" defaultRowHeight="15"/>
  <cols>
    <col min="1" max="1" width="116.140625" style="32" bestFit="1" customWidth="1"/>
    <col min="2" max="3" width="15.421875" style="32" hidden="1" customWidth="1"/>
    <col min="4" max="5" width="20.421875" style="32" bestFit="1" customWidth="1"/>
    <col min="6" max="6" width="20.421875" style="34" bestFit="1" customWidth="1"/>
    <col min="7" max="7" width="11.140625" style="34" bestFit="1" customWidth="1"/>
    <col min="8" max="10" width="20.421875" style="34" bestFit="1" customWidth="1"/>
    <col min="11" max="11" width="11.140625" style="34" bestFit="1" customWidth="1"/>
    <col min="12" max="13" width="7.00390625" style="34" bestFit="1" customWidth="1"/>
    <col min="14" max="14" width="38.28125" style="34" bestFit="1" customWidth="1"/>
    <col min="15" max="16" width="20.421875" style="34" bestFit="1" customWidth="1"/>
    <col min="17" max="17" width="11.140625" style="34" bestFit="1" customWidth="1"/>
    <col min="18" max="18" width="27.421875" style="34" bestFit="1" customWidth="1"/>
    <col min="19" max="20" width="20.421875" style="34" bestFit="1" customWidth="1"/>
    <col min="21" max="21" width="11.140625" style="34" bestFit="1" customWidth="1"/>
    <col min="22" max="23" width="7.00390625" style="34" bestFit="1" customWidth="1"/>
    <col min="24" max="24" width="38.28125" style="34" bestFit="1" customWidth="1"/>
    <col min="25" max="25" width="20.421875" style="34" bestFit="1" customWidth="1"/>
    <col min="26" max="26" width="24.00390625" style="34" bestFit="1" customWidth="1"/>
    <col min="27" max="27" width="11.140625" style="34" bestFit="1" customWidth="1"/>
    <col min="28" max="28" width="27.421875" style="34" bestFit="1" customWidth="1"/>
    <col min="29" max="30" width="20.421875" style="34" bestFit="1" customWidth="1"/>
    <col min="31" max="31" width="11.140625" style="34" bestFit="1" customWidth="1"/>
    <col min="32" max="33" width="7.00390625" style="34" bestFit="1" customWidth="1"/>
    <col min="34" max="34" width="38.28125" style="34" bestFit="1" customWidth="1"/>
    <col min="35" max="36" width="20.421875" style="34" bestFit="1" customWidth="1"/>
    <col min="37" max="37" width="11.140625" style="34" bestFit="1" customWidth="1"/>
    <col min="38" max="38" width="27.421875" style="34" bestFit="1" customWidth="1"/>
    <col min="39" max="39" width="16.421875" style="32" bestFit="1" customWidth="1"/>
    <col min="40" max="40" width="7.140625" style="32" bestFit="1" customWidth="1"/>
    <col min="41" max="16384" width="9.00390625" style="32" customWidth="1"/>
  </cols>
  <sheetData>
    <row r="1" ht="20.25">
      <c r="A1" s="32" t="s">
        <v>1009</v>
      </c>
    </row>
    <row r="3" spans="2:41" ht="20.25">
      <c r="B3" s="74" t="s">
        <v>1057</v>
      </c>
      <c r="C3" s="74"/>
      <c r="D3" s="74"/>
      <c r="E3" s="74"/>
      <c r="F3" s="74"/>
      <c r="G3" s="74"/>
      <c r="H3" s="74"/>
      <c r="I3" s="74"/>
      <c r="J3" s="74"/>
      <c r="K3" s="74"/>
      <c r="L3" s="74" t="s">
        <v>1058</v>
      </c>
      <c r="M3" s="74"/>
      <c r="N3" s="74"/>
      <c r="O3" s="74"/>
      <c r="P3" s="74"/>
      <c r="Q3" s="74"/>
      <c r="R3" s="74"/>
      <c r="S3" s="74"/>
      <c r="T3" s="74"/>
      <c r="U3" s="74"/>
      <c r="V3" s="57"/>
      <c r="W3" s="57"/>
      <c r="X3" s="57"/>
      <c r="Y3" s="57"/>
      <c r="Z3" s="58" t="s">
        <v>592</v>
      </c>
      <c r="AA3" s="58"/>
      <c r="AB3" s="58"/>
      <c r="AC3" s="58"/>
      <c r="AD3" s="58"/>
      <c r="AE3" s="58"/>
      <c r="AF3" s="74" t="s">
        <v>1064</v>
      </c>
      <c r="AG3" s="74"/>
      <c r="AH3" s="74"/>
      <c r="AI3" s="74"/>
      <c r="AJ3" s="74"/>
      <c r="AK3" s="74"/>
      <c r="AL3" s="74"/>
      <c r="AM3" s="74"/>
      <c r="AN3" s="74"/>
      <c r="AO3" s="74"/>
    </row>
    <row r="4" spans="1:40" ht="20.25">
      <c r="A4" s="32" t="s">
        <v>999</v>
      </c>
      <c r="D4" s="74" t="s">
        <v>992</v>
      </c>
      <c r="E4" s="74"/>
      <c r="F4" s="74"/>
      <c r="H4" s="74" t="s">
        <v>995</v>
      </c>
      <c r="I4" s="74"/>
      <c r="J4" s="74"/>
      <c r="N4" s="34" t="s">
        <v>1013</v>
      </c>
      <c r="R4" s="34" t="s">
        <v>995</v>
      </c>
      <c r="X4" s="34" t="s">
        <v>1013</v>
      </c>
      <c r="AB4" s="34" t="s">
        <v>995</v>
      </c>
      <c r="AH4" s="34" t="s">
        <v>1013</v>
      </c>
      <c r="AL4" s="34" t="s">
        <v>995</v>
      </c>
      <c r="AM4" s="34"/>
      <c r="AN4" s="34"/>
    </row>
    <row r="5" spans="4:40" ht="60.75">
      <c r="D5" s="61" t="s">
        <v>993</v>
      </c>
      <c r="E5" s="52" t="s">
        <v>994</v>
      </c>
      <c r="F5" s="34" t="s">
        <v>277</v>
      </c>
      <c r="G5" s="34" t="s">
        <v>1060</v>
      </c>
      <c r="H5" s="61" t="s">
        <v>993</v>
      </c>
      <c r="I5" s="52" t="s">
        <v>994</v>
      </c>
      <c r="J5" s="34" t="s">
        <v>277</v>
      </c>
      <c r="K5" s="34" t="s">
        <v>1060</v>
      </c>
      <c r="N5" s="61" t="s">
        <v>993</v>
      </c>
      <c r="O5" s="52" t="s">
        <v>994</v>
      </c>
      <c r="P5" s="34" t="s">
        <v>277</v>
      </c>
      <c r="Q5" s="34" t="s">
        <v>1060</v>
      </c>
      <c r="R5" s="61" t="s">
        <v>993</v>
      </c>
      <c r="S5" s="52" t="s">
        <v>994</v>
      </c>
      <c r="T5" s="34" t="s">
        <v>277</v>
      </c>
      <c r="X5" s="61" t="s">
        <v>993</v>
      </c>
      <c r="Y5" s="62" t="s">
        <v>994</v>
      </c>
      <c r="Z5" s="34" t="s">
        <v>277</v>
      </c>
      <c r="AA5" s="34" t="s">
        <v>1060</v>
      </c>
      <c r="AB5" s="61" t="s">
        <v>993</v>
      </c>
      <c r="AC5" s="52" t="s">
        <v>994</v>
      </c>
      <c r="AD5" s="34" t="s">
        <v>277</v>
      </c>
      <c r="AH5" s="61" t="s">
        <v>993</v>
      </c>
      <c r="AI5" s="52" t="s">
        <v>994</v>
      </c>
      <c r="AJ5" s="34" t="s">
        <v>277</v>
      </c>
      <c r="AL5" s="61" t="s">
        <v>993</v>
      </c>
      <c r="AM5" s="52" t="s">
        <v>994</v>
      </c>
      <c r="AN5" s="34" t="s">
        <v>277</v>
      </c>
    </row>
    <row r="6" spans="4:40" ht="20.25">
      <c r="D6" s="34"/>
      <c r="I6" s="32"/>
      <c r="O6" s="32"/>
      <c r="S6" s="32"/>
      <c r="Y6" s="32"/>
      <c r="AC6" s="32"/>
      <c r="AI6" s="32"/>
      <c r="AN6" s="34"/>
    </row>
    <row r="7" spans="1:40" ht="20.25">
      <c r="A7" s="33" t="s">
        <v>997</v>
      </c>
      <c r="B7" s="33"/>
      <c r="C7" s="33"/>
      <c r="D7" s="34">
        <f>D8+D9</f>
        <v>8981800</v>
      </c>
      <c r="E7" s="34">
        <f aca="true" t="shared" si="0" ref="E7:AK7">E8+E9</f>
        <v>16860440</v>
      </c>
      <c r="F7" s="34">
        <f t="shared" si="0"/>
        <v>25842240</v>
      </c>
      <c r="G7" s="34">
        <f t="shared" si="0"/>
        <v>29.610949968478074</v>
      </c>
      <c r="H7" s="34">
        <f t="shared" si="0"/>
        <v>6336212.159999999</v>
      </c>
      <c r="I7" s="34">
        <f t="shared" si="0"/>
        <v>15481263</v>
      </c>
      <c r="J7" s="34">
        <f t="shared" si="0"/>
        <v>21817475.16</v>
      </c>
      <c r="K7" s="34">
        <f t="shared" si="0"/>
        <v>28.958938248645552</v>
      </c>
      <c r="L7" s="34">
        <f t="shared" si="0"/>
        <v>0</v>
      </c>
      <c r="M7" s="34">
        <f t="shared" si="0"/>
        <v>0</v>
      </c>
      <c r="N7" s="34">
        <f t="shared" si="0"/>
        <v>8681780</v>
      </c>
      <c r="O7" s="34">
        <f t="shared" si="0"/>
        <v>19353545</v>
      </c>
      <c r="P7" s="34">
        <f t="shared" si="0"/>
        <v>28035325</v>
      </c>
      <c r="Q7" s="34">
        <f t="shared" si="0"/>
        <v>34.482760105142724</v>
      </c>
      <c r="R7" s="34">
        <f t="shared" si="0"/>
        <v>7552359.4399999995</v>
      </c>
      <c r="S7" s="34">
        <f t="shared" si="0"/>
        <v>16982904.2</v>
      </c>
      <c r="T7" s="34">
        <f t="shared" si="0"/>
        <v>24535263.64</v>
      </c>
      <c r="U7" s="34">
        <f t="shared" si="0"/>
        <v>32.025585923884165</v>
      </c>
      <c r="V7" s="34">
        <f t="shared" si="0"/>
        <v>0</v>
      </c>
      <c r="W7" s="34">
        <f t="shared" si="0"/>
        <v>0</v>
      </c>
      <c r="X7" s="34">
        <f t="shared" si="0"/>
        <v>4200000</v>
      </c>
      <c r="Y7" s="34">
        <f t="shared" si="0"/>
        <v>20815275</v>
      </c>
      <c r="Z7" s="34">
        <f t="shared" si="0"/>
        <v>25015275</v>
      </c>
      <c r="AA7" s="34">
        <f t="shared" si="0"/>
        <v>32.50041894677725</v>
      </c>
      <c r="AB7" s="34">
        <f t="shared" si="0"/>
        <v>3455876.3600000003</v>
      </c>
      <c r="AC7" s="34">
        <f t="shared" si="0"/>
        <v>19743579.26</v>
      </c>
      <c r="AD7" s="34">
        <f t="shared" si="0"/>
        <v>23199455.62</v>
      </c>
      <c r="AE7" s="34">
        <f t="shared" si="0"/>
        <v>32.90830665066638</v>
      </c>
      <c r="AF7" s="34">
        <f t="shared" si="0"/>
        <v>0</v>
      </c>
      <c r="AG7" s="34">
        <f t="shared" si="0"/>
        <v>0</v>
      </c>
      <c r="AH7" s="34">
        <f t="shared" si="0"/>
        <v>5973700</v>
      </c>
      <c r="AI7" s="34">
        <f t="shared" si="0"/>
        <v>11673400</v>
      </c>
      <c r="AJ7" s="34">
        <f t="shared" si="0"/>
        <v>17647100</v>
      </c>
      <c r="AK7" s="34">
        <f t="shared" si="0"/>
        <v>34.5112137243672</v>
      </c>
      <c r="AN7" s="34"/>
    </row>
    <row r="8" spans="1:37" ht="20.25">
      <c r="A8" s="32" t="s">
        <v>996</v>
      </c>
      <c r="D8" s="49">
        <f>'2553'!I373</f>
        <v>5844800</v>
      </c>
      <c r="E8" s="49">
        <f>'2553'!J373</f>
        <v>14998940</v>
      </c>
      <c r="F8" s="34">
        <f>'2553'!K373</f>
        <v>20843740</v>
      </c>
      <c r="G8" s="34">
        <f>F8*100/F15</f>
        <v>23.883492386726736</v>
      </c>
      <c r="H8" s="34">
        <f>'2553'!L373</f>
        <v>4533643.749999999</v>
      </c>
      <c r="I8" s="34">
        <f>'2553'!M373</f>
        <v>14752143</v>
      </c>
      <c r="J8" s="34">
        <f>'2553'!N373</f>
        <v>19285786.75</v>
      </c>
      <c r="K8" s="34">
        <f>J8*100/J15</f>
        <v>25.598558195851137</v>
      </c>
      <c r="N8" s="34">
        <f>'2554'!I176</f>
        <v>4868800</v>
      </c>
      <c r="O8" s="34">
        <f>'2554'!J176</f>
        <v>17782545</v>
      </c>
      <c r="P8" s="34">
        <f>'2554'!K176</f>
        <v>22651345</v>
      </c>
      <c r="Q8" s="34">
        <f>P8*100/P15</f>
        <v>27.86059714641525</v>
      </c>
      <c r="R8" s="34">
        <f>'2554'!L176</f>
        <v>4442800.27</v>
      </c>
      <c r="S8" s="34">
        <f>'2554'!M176</f>
        <v>15757866</v>
      </c>
      <c r="T8" s="34">
        <f>'2554'!N176</f>
        <v>20200666.27</v>
      </c>
      <c r="U8" s="34">
        <f>T8*100/T15</f>
        <v>26.367687865187072</v>
      </c>
      <c r="X8" s="34">
        <f>'2555'!I277</f>
        <v>2806000</v>
      </c>
      <c r="Y8" s="34">
        <f>'2555'!J277</f>
        <v>17306850</v>
      </c>
      <c r="Z8" s="34">
        <f>'2555'!K277</f>
        <v>20112850</v>
      </c>
      <c r="AA8" s="34">
        <f>Z8*100/Z15</f>
        <v>26.1310759611353</v>
      </c>
      <c r="AB8" s="34">
        <f>'2555'!L277</f>
        <v>2150359.5300000003</v>
      </c>
      <c r="AC8" s="34">
        <f>'2555'!M277</f>
        <v>16542180.05</v>
      </c>
      <c r="AD8" s="34">
        <f>'2555'!N277</f>
        <v>18692539.580000002</v>
      </c>
      <c r="AE8" s="34">
        <f>AD8*100/AD15</f>
        <v>26.515269782798406</v>
      </c>
      <c r="AH8" s="34">
        <f>'2556'!F180</f>
        <v>3879000</v>
      </c>
      <c r="AI8" s="34">
        <f>'2556'!G180</f>
        <v>6471000</v>
      </c>
      <c r="AJ8" s="34">
        <f>'2556'!H180</f>
        <v>10350000</v>
      </c>
      <c r="AK8" s="34">
        <f>AJ8*100/AJ15</f>
        <v>20.240779620855584</v>
      </c>
    </row>
    <row r="9" spans="1:37" ht="20.25">
      <c r="A9" s="32" t="s">
        <v>998</v>
      </c>
      <c r="D9" s="49">
        <f>'2553'!U373</f>
        <v>3137000</v>
      </c>
      <c r="E9" s="49">
        <f>'2553'!V373</f>
        <v>1861500</v>
      </c>
      <c r="F9" s="34">
        <f>'2553'!W373</f>
        <v>4998500</v>
      </c>
      <c r="G9" s="34">
        <f>F9*100/F15</f>
        <v>5.727457581751336</v>
      </c>
      <c r="H9" s="34">
        <f>'2553'!X373</f>
        <v>1802568.4100000001</v>
      </c>
      <c r="I9" s="34">
        <f>'2553'!Y373</f>
        <v>729120</v>
      </c>
      <c r="J9" s="34">
        <f>'2553'!Z373</f>
        <v>2531688.41</v>
      </c>
      <c r="K9" s="34">
        <f>J9*100/J15</f>
        <v>3.360380052794415</v>
      </c>
      <c r="N9" s="34">
        <f>'2554'!U176</f>
        <v>3812980</v>
      </c>
      <c r="O9" s="34">
        <f>'2554'!V176</f>
        <v>1571000</v>
      </c>
      <c r="P9" s="34">
        <f>'2554'!W176</f>
        <v>5383980</v>
      </c>
      <c r="Q9" s="34">
        <f>P9*100/P15</f>
        <v>6.622162958727475</v>
      </c>
      <c r="R9" s="34">
        <f>'2554'!X176</f>
        <v>3109559.17</v>
      </c>
      <c r="S9" s="34">
        <f>'2554'!Y176</f>
        <v>1225038.2</v>
      </c>
      <c r="T9" s="34">
        <f>'2554'!Z176</f>
        <v>4334597.37</v>
      </c>
      <c r="U9" s="34">
        <f>T9*100/T15</f>
        <v>5.65789805869709</v>
      </c>
      <c r="X9" s="34">
        <f>'2555'!U277</f>
        <v>1394000</v>
      </c>
      <c r="Y9" s="34">
        <f>'2555'!V277</f>
        <v>3508425</v>
      </c>
      <c r="Z9" s="34">
        <f>'2555'!W277</f>
        <v>4902425</v>
      </c>
      <c r="AA9" s="34">
        <f>Z9*100/Z15</f>
        <v>6.369342985641951</v>
      </c>
      <c r="AB9" s="34">
        <f>'2555'!X277</f>
        <v>1305516.83</v>
      </c>
      <c r="AC9" s="34">
        <f>'2555'!Y277</f>
        <v>3201399.21</v>
      </c>
      <c r="AD9" s="34">
        <f>'2555'!Z277</f>
        <v>4506916.04</v>
      </c>
      <c r="AE9" s="34">
        <f>AD9*100/AD15</f>
        <v>6.39303686786798</v>
      </c>
      <c r="AH9" s="34">
        <f>'2556'!L180</f>
        <v>2094700</v>
      </c>
      <c r="AI9" s="34">
        <f>'2556'!M180</f>
        <v>5202400</v>
      </c>
      <c r="AJ9" s="34">
        <f>'2556'!N180</f>
        <v>7297100</v>
      </c>
      <c r="AK9" s="34">
        <f>AJ9*100/AJ15</f>
        <v>14.27043410351162</v>
      </c>
    </row>
    <row r="10" spans="1:37" ht="20.25">
      <c r="A10" s="33" t="s">
        <v>1000</v>
      </c>
      <c r="B10" s="33"/>
      <c r="C10" s="33"/>
      <c r="D10" s="49">
        <f>'2553'!O373</f>
        <v>1642612</v>
      </c>
      <c r="E10" s="49">
        <f>'2553'!P373</f>
        <v>2337635</v>
      </c>
      <c r="F10" s="34">
        <f>'2553'!Q373</f>
        <v>3980247</v>
      </c>
      <c r="G10" s="34">
        <f>F10*100/F15</f>
        <v>4.56070738369371</v>
      </c>
      <c r="H10" s="34">
        <f>'2553'!R373</f>
        <v>809306.5</v>
      </c>
      <c r="I10" s="34">
        <f>'2553'!S373</f>
        <v>797847</v>
      </c>
      <c r="J10" s="34">
        <f>'2553'!T373</f>
        <v>1607153.5</v>
      </c>
      <c r="K10" s="34">
        <f>J10*100/J15</f>
        <v>2.1332192942253623</v>
      </c>
      <c r="N10" s="34">
        <f>'2554'!O176</f>
        <v>1582002</v>
      </c>
      <c r="O10" s="34">
        <f>'2554'!P176</f>
        <v>2640000</v>
      </c>
      <c r="P10" s="34">
        <f>'2554'!Q176</f>
        <v>4222002</v>
      </c>
      <c r="Q10" s="34">
        <f>P10*100/P15</f>
        <v>5.19295860238584</v>
      </c>
      <c r="R10" s="34">
        <f>'2554'!R176</f>
        <v>1174046</v>
      </c>
      <c r="S10" s="34">
        <f>'2554'!S176</f>
        <v>2640000</v>
      </c>
      <c r="T10" s="34">
        <f>'2554'!T176</f>
        <v>3814046</v>
      </c>
      <c r="U10" s="34">
        <f>T10*100/T15</f>
        <v>4.978428586824294</v>
      </c>
      <c r="X10" s="34">
        <f>'2555'!O277</f>
        <v>481620</v>
      </c>
      <c r="Y10" s="34">
        <f>'2555'!P277</f>
        <v>1402259</v>
      </c>
      <c r="Z10" s="34">
        <f>'2555'!Q277</f>
        <v>1883879</v>
      </c>
      <c r="AA10" s="34">
        <f>Z10*100/Z15</f>
        <v>2.4475787991551474</v>
      </c>
      <c r="AB10" s="34">
        <f>'2555'!R277</f>
        <v>386188</v>
      </c>
      <c r="AC10" s="34">
        <f>'2555'!S277</f>
        <v>789322</v>
      </c>
      <c r="AD10" s="34">
        <f>'2555'!T277</f>
        <v>1175510</v>
      </c>
      <c r="AE10" s="34">
        <f>AD10*100/AD15</f>
        <v>1.667454796550301</v>
      </c>
      <c r="AH10" s="34">
        <f>'2556'!I180</f>
        <v>299800</v>
      </c>
      <c r="AI10" s="34">
        <f>'2556'!J180</f>
        <v>4502000</v>
      </c>
      <c r="AJ10" s="34">
        <f>'2556'!K180</f>
        <v>4801800</v>
      </c>
      <c r="AK10" s="34">
        <f>AJ10*100/AJ15</f>
        <v>9.390548365548245</v>
      </c>
    </row>
    <row r="11" spans="1:37" ht="20.25">
      <c r="A11" s="33" t="s">
        <v>1001</v>
      </c>
      <c r="B11" s="33"/>
      <c r="C11" s="33"/>
      <c r="D11" s="49">
        <f>'2553'!AA373</f>
        <v>423000</v>
      </c>
      <c r="E11" s="49">
        <f>'2553'!AB373</f>
        <v>8870895</v>
      </c>
      <c r="F11" s="34">
        <f>'2553'!AC373</f>
        <v>9293895</v>
      </c>
      <c r="G11" s="34">
        <f>F11*100/F15</f>
        <v>10.649272658147611</v>
      </c>
      <c r="H11" s="34">
        <f>'2553'!AD373</f>
        <v>303710.06</v>
      </c>
      <c r="I11" s="34">
        <f>'2553'!AE373</f>
        <v>5361893.109999999</v>
      </c>
      <c r="J11" s="34">
        <f>'2553'!AF373</f>
        <v>5665603.169999999</v>
      </c>
      <c r="K11" s="34">
        <f>J11*100/J15</f>
        <v>7.520111797453306</v>
      </c>
      <c r="N11" s="34">
        <f>'2554'!AA176</f>
        <v>722870</v>
      </c>
      <c r="O11" s="34">
        <f>'2554'!AB176</f>
        <v>5416680</v>
      </c>
      <c r="P11" s="34">
        <f>'2554'!AC176</f>
        <v>6139550</v>
      </c>
      <c r="Q11" s="34">
        <f>P11*100/P15</f>
        <v>7.5514954723560015</v>
      </c>
      <c r="R11" s="34">
        <f>'2554'!AD176</f>
        <v>336583.51999999996</v>
      </c>
      <c r="S11" s="34">
        <f>'2554'!AE176</f>
        <v>6517274.4</v>
      </c>
      <c r="T11" s="34">
        <f>'2554'!AF176</f>
        <v>6853857.92</v>
      </c>
      <c r="U11" s="34">
        <f>T11*100/T15</f>
        <v>8.946258697184065</v>
      </c>
      <c r="X11" s="34">
        <f>'2555'!AA277</f>
        <v>446000</v>
      </c>
      <c r="Y11" s="34">
        <f>'2555'!AB277</f>
        <v>5463913.74</v>
      </c>
      <c r="Z11" s="34">
        <f>'2555'!AC277</f>
        <v>5909913.74</v>
      </c>
      <c r="AA11" s="34">
        <f>Z11*100/Z15</f>
        <v>7.678295461045908</v>
      </c>
      <c r="AB11" s="34">
        <f>'2555'!AD277</f>
        <v>246556.6</v>
      </c>
      <c r="AC11" s="34">
        <f>'2555'!AE277</f>
        <v>4280715.11</v>
      </c>
      <c r="AD11" s="34">
        <f>'2555'!AF277</f>
        <v>4527271.71</v>
      </c>
      <c r="AE11" s="34">
        <f>AD11*100/AD15</f>
        <v>6.421911279466771</v>
      </c>
      <c r="AH11" s="34">
        <f>'2556'!O180</f>
        <v>853600</v>
      </c>
      <c r="AI11" s="34">
        <f>'2556'!P180</f>
        <v>3387500</v>
      </c>
      <c r="AJ11" s="34">
        <f>'2556'!Q180</f>
        <v>4241100</v>
      </c>
      <c r="AK11" s="34">
        <f>AJ11*100/AJ15</f>
        <v>8.294026130435808</v>
      </c>
    </row>
    <row r="12" spans="1:37" ht="20.25">
      <c r="A12" s="33" t="s">
        <v>1002</v>
      </c>
      <c r="B12" s="33"/>
      <c r="C12" s="33"/>
      <c r="D12" s="49">
        <f>'2553'!AG373</f>
        <v>295000</v>
      </c>
      <c r="E12" s="49">
        <f>'2553'!AH373</f>
        <v>260000</v>
      </c>
      <c r="F12" s="34">
        <f>'2553'!AI373</f>
        <v>555000</v>
      </c>
      <c r="G12" s="34">
        <f>F12*100/F15</f>
        <v>0.6359385731463422</v>
      </c>
      <c r="H12" s="34">
        <f>'2553'!AJ373</f>
        <v>249149.5</v>
      </c>
      <c r="I12" s="34">
        <f>'2553'!AK373</f>
        <v>209986</v>
      </c>
      <c r="J12" s="34">
        <f>'2553'!AL373</f>
        <v>459135.5</v>
      </c>
      <c r="K12" s="34">
        <f>J12*100/J15</f>
        <v>0.6094232487835224</v>
      </c>
      <c r="N12" s="34">
        <f>'2554'!AG176</f>
        <v>350000</v>
      </c>
      <c r="O12" s="34">
        <f>'2554'!AH176</f>
        <v>50000</v>
      </c>
      <c r="P12" s="34">
        <f>'2554'!AI176</f>
        <v>400000</v>
      </c>
      <c r="Q12" s="34">
        <f>P12*100/P15</f>
        <v>0.49199016034439014</v>
      </c>
      <c r="R12" s="34">
        <f>'2554'!AJ176</f>
        <v>342522.37000000005</v>
      </c>
      <c r="S12" s="34">
        <f>'2554'!AK176</f>
        <v>32780</v>
      </c>
      <c r="T12" s="34">
        <f>'2554'!AL176</f>
        <v>375302.37000000005</v>
      </c>
      <c r="U12" s="34">
        <f>T12*100/T15</f>
        <v>0.4898776909116746</v>
      </c>
      <c r="X12" s="34">
        <f>'2555'!AG277</f>
        <v>719500</v>
      </c>
      <c r="Y12" s="34">
        <f>'2555'!AH277</f>
        <v>760000</v>
      </c>
      <c r="Z12" s="34">
        <f>'2555'!AI277</f>
        <v>1479500</v>
      </c>
      <c r="AA12" s="34">
        <f>Z12*100/Z15</f>
        <v>1.9222003288693386</v>
      </c>
      <c r="AB12" s="34">
        <f>'2555'!AJ277</f>
        <v>391957.63</v>
      </c>
      <c r="AC12" s="34">
        <f>'2555'!AK277</f>
        <v>119020</v>
      </c>
      <c r="AD12" s="34">
        <f>'2555'!AL277</f>
        <v>510977.63</v>
      </c>
      <c r="AE12" s="34">
        <f>AD12*100/AD15</f>
        <v>0.7248190998574279</v>
      </c>
      <c r="AH12" s="34">
        <f>'2556'!R180</f>
        <v>375500</v>
      </c>
      <c r="AI12" s="34">
        <f>'2556'!S180</f>
        <v>261000</v>
      </c>
      <c r="AJ12" s="34">
        <f>'2556'!T180</f>
        <v>636500</v>
      </c>
      <c r="AK12" s="34">
        <f>AJ12*100/AJ15</f>
        <v>1.2447590559105872</v>
      </c>
    </row>
    <row r="13" spans="1:37" ht="20.25">
      <c r="A13" s="32" t="s">
        <v>1010</v>
      </c>
      <c r="D13" s="49">
        <f>'2553'!AM373</f>
        <v>38674788</v>
      </c>
      <c r="E13" s="49">
        <f>'2553'!AN373</f>
        <v>8926410</v>
      </c>
      <c r="F13" s="34">
        <f>'2553'!AO373</f>
        <v>47601198</v>
      </c>
      <c r="G13" s="34">
        <f>F13*100/F15</f>
        <v>54.543131416534266</v>
      </c>
      <c r="H13" s="34">
        <f>'2553'!AP373</f>
        <v>38524954.33</v>
      </c>
      <c r="I13" s="34">
        <f>'2553'!AQ373</f>
        <v>7265025.98</v>
      </c>
      <c r="J13" s="34">
        <f>'2553'!AR373</f>
        <v>45789980.31</v>
      </c>
      <c r="K13" s="34">
        <f>J13*100/J15</f>
        <v>60.77830741089225</v>
      </c>
      <c r="N13" s="34">
        <f>'2554'!AM176</f>
        <v>35930882</v>
      </c>
      <c r="O13" s="34">
        <f>'2554'!AN176</f>
        <v>6574680</v>
      </c>
      <c r="P13" s="34">
        <f>'2554'!AO176</f>
        <v>42505562</v>
      </c>
      <c r="Q13" s="34">
        <f>P13*100/P15</f>
        <v>52.280795659771044</v>
      </c>
      <c r="R13" s="34">
        <f>'2554'!AP176</f>
        <v>35473213.02</v>
      </c>
      <c r="S13" s="34">
        <f>'2554'!AQ176</f>
        <v>5559760.47</v>
      </c>
      <c r="T13" s="34">
        <f>'2554'!AR176</f>
        <v>41032973.49</v>
      </c>
      <c r="U13" s="34">
        <f>T13*100/T15</f>
        <v>53.5598491011958</v>
      </c>
      <c r="X13" s="34">
        <f>'2555'!AM277</f>
        <v>33338183</v>
      </c>
      <c r="Y13" s="34">
        <f>'2555'!AN277</f>
        <v>9342334</v>
      </c>
      <c r="Z13" s="34">
        <f>'2555'!AO277</f>
        <v>42680517</v>
      </c>
      <c r="AA13" s="34">
        <f>Z13*100/Z15</f>
        <v>55.451506464152345</v>
      </c>
      <c r="AB13" s="34">
        <f>'2555'!AP277</f>
        <v>34445931.53</v>
      </c>
      <c r="AC13" s="34">
        <f>'2555'!AQ277</f>
        <v>6638116.91</v>
      </c>
      <c r="AD13" s="34">
        <f>'2555'!AR277</f>
        <v>41084048.44</v>
      </c>
      <c r="AE13" s="34">
        <f>AD13*100/AD15</f>
        <v>58.27750817345911</v>
      </c>
      <c r="AH13" s="34">
        <f>'2556'!U180</f>
        <v>4711080</v>
      </c>
      <c r="AI13" s="34">
        <f>'2556'!V180</f>
        <v>19096814</v>
      </c>
      <c r="AJ13" s="34">
        <f>'2556'!W180</f>
        <v>23807894</v>
      </c>
      <c r="AK13" s="34">
        <f>AJ13*100/AJ15</f>
        <v>46.559452723738154</v>
      </c>
    </row>
    <row r="15" spans="1:38" ht="20.25">
      <c r="A15" s="48" t="s">
        <v>277</v>
      </c>
      <c r="B15" s="48"/>
      <c r="C15" s="48"/>
      <c r="D15" s="59">
        <f aca="true" t="shared" si="1" ref="D15:K15">SUM(D8:D14)</f>
        <v>50017200</v>
      </c>
      <c r="E15" s="59">
        <f t="shared" si="1"/>
        <v>37255380</v>
      </c>
      <c r="F15" s="34">
        <f t="shared" si="1"/>
        <v>87272580</v>
      </c>
      <c r="G15" s="34">
        <f t="shared" si="1"/>
        <v>100</v>
      </c>
      <c r="H15" s="59">
        <f t="shared" si="1"/>
        <v>46223332.55</v>
      </c>
      <c r="I15" s="59">
        <f t="shared" si="1"/>
        <v>29116015.09</v>
      </c>
      <c r="J15" s="34">
        <f t="shared" si="1"/>
        <v>75339347.64</v>
      </c>
      <c r="K15" s="34">
        <f t="shared" si="1"/>
        <v>100</v>
      </c>
      <c r="N15" s="59">
        <f aca="true" t="shared" si="2" ref="N15:U15">SUM(N8:N14)</f>
        <v>47267534</v>
      </c>
      <c r="O15" s="59">
        <f t="shared" si="2"/>
        <v>34034905</v>
      </c>
      <c r="P15" s="34">
        <f t="shared" si="2"/>
        <v>81302439</v>
      </c>
      <c r="Q15" s="34">
        <f t="shared" si="2"/>
        <v>100</v>
      </c>
      <c r="R15" s="59">
        <f t="shared" si="2"/>
        <v>44878724.35</v>
      </c>
      <c r="S15" s="59">
        <f t="shared" si="2"/>
        <v>31732719.07</v>
      </c>
      <c r="T15" s="34">
        <f t="shared" si="2"/>
        <v>76611443.42</v>
      </c>
      <c r="U15" s="34">
        <f t="shared" si="2"/>
        <v>100</v>
      </c>
      <c r="X15" s="59">
        <f>SUM(X8:X14)</f>
        <v>39185303</v>
      </c>
      <c r="Y15" s="59">
        <f>SUM(Y8:Y14)</f>
        <v>37783781.74</v>
      </c>
      <c r="Z15" s="34">
        <f>SUM(Z8:Z14)</f>
        <v>76969084.74000001</v>
      </c>
      <c r="AA15" s="34">
        <f>Z15*100/Z15</f>
        <v>100</v>
      </c>
      <c r="AB15" s="59">
        <f>SUM(AB8:AB14)</f>
        <v>38926510.120000005</v>
      </c>
      <c r="AC15" s="59">
        <f>SUM(AC8:AC14)</f>
        <v>31570753.28</v>
      </c>
      <c r="AD15" s="34">
        <f>SUM(AD8:AD14)</f>
        <v>70497263.4</v>
      </c>
      <c r="AE15" s="34">
        <f>SUM(AE8:AE14)</f>
        <v>100</v>
      </c>
      <c r="AH15" s="34">
        <f>SUM(AH7:AH14)</f>
        <v>18187380</v>
      </c>
      <c r="AI15" s="34">
        <f>SUM(AI7:AI14)</f>
        <v>50594114</v>
      </c>
      <c r="AJ15" s="34">
        <f>SUM(AJ8:AJ14)</f>
        <v>51134394</v>
      </c>
      <c r="AK15" s="34">
        <f>SUM(AK8:AK14)</f>
        <v>100</v>
      </c>
      <c r="AL15" s="34">
        <f>SUM(AL8:AL14)</f>
        <v>0</v>
      </c>
    </row>
    <row r="17" spans="1:5" ht="20.25">
      <c r="A17" s="33"/>
      <c r="D17" s="49"/>
      <c r="E17" s="49"/>
    </row>
    <row r="18" spans="1:37" ht="20.25">
      <c r="A18" s="32" t="s">
        <v>1011</v>
      </c>
      <c r="D18" s="49">
        <f>'2553'!AM23</f>
        <v>28140664</v>
      </c>
      <c r="E18" s="49">
        <v>0</v>
      </c>
      <c r="F18" s="49">
        <f>SUM(D18:E18)</f>
        <v>28140664</v>
      </c>
      <c r="G18" s="49">
        <f>F18*100/F15</f>
        <v>32.24456524603718</v>
      </c>
      <c r="H18" s="49">
        <f>'2553'!AP23</f>
        <v>27815215.41</v>
      </c>
      <c r="I18" s="49">
        <v>0</v>
      </c>
      <c r="J18" s="49">
        <f>SUM(H18:I18)</f>
        <v>27815215.41</v>
      </c>
      <c r="K18" s="49">
        <f>J18*100/J15</f>
        <v>36.919904779255134</v>
      </c>
      <c r="L18" s="49">
        <f>L13</f>
        <v>0</v>
      </c>
      <c r="M18" s="49">
        <f>M13</f>
        <v>0</v>
      </c>
      <c r="N18" s="49">
        <f>'2554'!AM10</f>
        <v>29650030</v>
      </c>
      <c r="O18" s="49"/>
      <c r="P18" s="49">
        <f>SUM(N18:O18)</f>
        <v>29650030</v>
      </c>
      <c r="Q18" s="49">
        <f>P18*100/P15</f>
        <v>36.468807534789946</v>
      </c>
      <c r="R18" s="49">
        <f>'2554'!AP10</f>
        <v>29852885.45</v>
      </c>
      <c r="S18" s="49"/>
      <c r="T18" s="49">
        <f>SUM(R18:S18)</f>
        <v>29852885.45</v>
      </c>
      <c r="U18" s="49">
        <f>T18*100/T15</f>
        <v>38.96661401657742</v>
      </c>
      <c r="V18" s="49">
        <f>V13</f>
        <v>0</v>
      </c>
      <c r="W18" s="49">
        <f>W13</f>
        <v>0</v>
      </c>
      <c r="X18" s="49">
        <f>'2555'!AM28</f>
        <v>30206683</v>
      </c>
      <c r="Y18" s="49"/>
      <c r="Z18" s="49">
        <f>SUM(X18:Y18)</f>
        <v>30206683</v>
      </c>
      <c r="AA18" s="49">
        <f>Z18*100/Z15</f>
        <v>39.245215273167865</v>
      </c>
      <c r="AB18" s="49">
        <f>'2555'!AP28</f>
        <v>31174943.53</v>
      </c>
      <c r="AC18" s="49"/>
      <c r="AD18" s="49">
        <f>SUM(AB18:AC18)</f>
        <v>31174943.53</v>
      </c>
      <c r="AE18" s="49">
        <f>AD18*100/AD15</f>
        <v>44.221494603434486</v>
      </c>
      <c r="AF18" s="49">
        <f>AF13</f>
        <v>0</v>
      </c>
      <c r="AG18" s="49">
        <f>AG13</f>
        <v>0</v>
      </c>
      <c r="AH18" s="49"/>
      <c r="AI18" s="49"/>
      <c r="AJ18" s="49"/>
      <c r="AK18" s="49"/>
    </row>
    <row r="19" spans="1:37" ht="20.25">
      <c r="A19" s="33" t="s">
        <v>1012</v>
      </c>
      <c r="D19" s="49">
        <f>D13-'2553'!AM23</f>
        <v>10534124</v>
      </c>
      <c r="E19" s="49">
        <f>E13</f>
        <v>8926410</v>
      </c>
      <c r="F19" s="49">
        <f>SUM(D19:E19)</f>
        <v>19460534</v>
      </c>
      <c r="G19" s="49">
        <f>F19*100/F15</f>
        <v>22.29856617049708</v>
      </c>
      <c r="H19" s="49">
        <f>H13-'2553'!AP23</f>
        <v>10709738.919999998</v>
      </c>
      <c r="I19" s="49">
        <f>I13</f>
        <v>7265025.98</v>
      </c>
      <c r="J19" s="49">
        <f>SUM(H19:I19)</f>
        <v>17974764.9</v>
      </c>
      <c r="K19" s="49">
        <f>J19*100/J15</f>
        <v>23.85840263163712</v>
      </c>
      <c r="L19" s="49">
        <f>L13</f>
        <v>0</v>
      </c>
      <c r="M19" s="49">
        <f>M13</f>
        <v>0</v>
      </c>
      <c r="N19" s="49">
        <f>N13-N18</f>
        <v>6280852</v>
      </c>
      <c r="O19" s="49">
        <f>O13</f>
        <v>6574680</v>
      </c>
      <c r="P19" s="49">
        <f>SUM(N19:O19)</f>
        <v>12855532</v>
      </c>
      <c r="Q19" s="49">
        <f>P19*100/P15</f>
        <v>15.811988124981097</v>
      </c>
      <c r="R19" s="49">
        <f>R13-R18</f>
        <v>5620327.570000004</v>
      </c>
      <c r="S19" s="49">
        <f>S13</f>
        <v>5559760.47</v>
      </c>
      <c r="T19" s="49">
        <f>SUM(R19:S19)</f>
        <v>11180088.040000003</v>
      </c>
      <c r="U19" s="49">
        <f>T19*100/T15</f>
        <v>14.593235084618383</v>
      </c>
      <c r="V19" s="49">
        <f>V13</f>
        <v>0</v>
      </c>
      <c r="W19" s="49">
        <f>W13</f>
        <v>0</v>
      </c>
      <c r="X19" s="49">
        <f>X13-X18</f>
        <v>3131500</v>
      </c>
      <c r="Y19" s="49">
        <f>Y13</f>
        <v>9342334</v>
      </c>
      <c r="Z19" s="49">
        <f>SUM(X19:Y19)</f>
        <v>12473834</v>
      </c>
      <c r="AA19" s="49">
        <f>Z19*100/Z15</f>
        <v>16.20629119098448</v>
      </c>
      <c r="AB19" s="49">
        <f>AB13-AB18</f>
        <v>3270988</v>
      </c>
      <c r="AC19" s="49">
        <f>AC13</f>
        <v>6638116.91</v>
      </c>
      <c r="AD19" s="49">
        <f>SUM(AB19:AC19)</f>
        <v>9909104.91</v>
      </c>
      <c r="AE19" s="49">
        <f>AD19*100/AD15</f>
        <v>14.05601357002462</v>
      </c>
      <c r="AF19" s="49">
        <f>AF13</f>
        <v>0</v>
      </c>
      <c r="AG19" s="49">
        <f>AG13</f>
        <v>0</v>
      </c>
      <c r="AH19" s="49"/>
      <c r="AI19" s="49"/>
      <c r="AJ19" s="49"/>
      <c r="AK19" s="49"/>
    </row>
  </sheetData>
  <sheetProtection/>
  <mergeCells count="5">
    <mergeCell ref="B3:K3"/>
    <mergeCell ref="L3:U3"/>
    <mergeCell ref="AF3:AO3"/>
    <mergeCell ref="D4:F4"/>
    <mergeCell ref="H4:J4"/>
  </mergeCells>
  <printOptions gridLines="1"/>
  <pageMargins left="0.7480314960629921" right="0.7480314960629921" top="0.3937007874015748" bottom="0.3937007874015748" header="0.5118110236220472" footer="0.5118110236220472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1">
      <selection activeCell="W25" sqref="W25"/>
    </sheetView>
  </sheetViews>
  <sheetFormatPr defaultColWidth="9.140625" defaultRowHeight="15"/>
  <cols>
    <col min="1" max="1" width="30.00390625" style="0" customWidth="1"/>
    <col min="2" max="24" width="15.57421875" style="10" customWidth="1"/>
  </cols>
  <sheetData>
    <row r="1" spans="1:2" ht="14.25">
      <c r="A1" t="s">
        <v>1065</v>
      </c>
      <c r="B1" s="10" t="s">
        <v>1066</v>
      </c>
    </row>
    <row r="2" spans="2:22" ht="14.25">
      <c r="B2" s="10" t="s">
        <v>1049</v>
      </c>
      <c r="D2" s="10" t="s">
        <v>1050</v>
      </c>
      <c r="F2" s="10" t="s">
        <v>1051</v>
      </c>
      <c r="H2" s="10" t="s">
        <v>1052</v>
      </c>
      <c r="J2" s="10" t="s">
        <v>1053</v>
      </c>
      <c r="L2" s="10" t="s">
        <v>1054</v>
      </c>
      <c r="N2" s="10" t="s">
        <v>1055</v>
      </c>
      <c r="P2" s="10" t="s">
        <v>1056</v>
      </c>
      <c r="R2" s="10" t="s">
        <v>1057</v>
      </c>
      <c r="T2" s="10" t="s">
        <v>1058</v>
      </c>
      <c r="V2" s="10" t="s">
        <v>1067</v>
      </c>
    </row>
    <row r="3" spans="1:23" ht="14.25">
      <c r="A3" t="s">
        <v>1068</v>
      </c>
      <c r="B3" s="10" t="s">
        <v>1059</v>
      </c>
      <c r="C3" s="10" t="s">
        <v>390</v>
      </c>
      <c r="D3" s="10" t="s">
        <v>1059</v>
      </c>
      <c r="E3" s="10" t="s">
        <v>390</v>
      </c>
      <c r="F3" s="10" t="s">
        <v>1059</v>
      </c>
      <c r="G3" s="10" t="s">
        <v>390</v>
      </c>
      <c r="H3" s="10" t="s">
        <v>1059</v>
      </c>
      <c r="I3" s="10" t="s">
        <v>390</v>
      </c>
      <c r="J3" s="10" t="s">
        <v>1059</v>
      </c>
      <c r="K3" s="10" t="s">
        <v>1069</v>
      </c>
      <c r="L3" s="10" t="s">
        <v>1059</v>
      </c>
      <c r="M3" s="10" t="s">
        <v>1069</v>
      </c>
      <c r="N3" s="10" t="s">
        <v>1059</v>
      </c>
      <c r="O3" s="10" t="s">
        <v>1069</v>
      </c>
      <c r="P3" s="10" t="s">
        <v>1059</v>
      </c>
      <c r="Q3" s="10" t="s">
        <v>1069</v>
      </c>
      <c r="R3" s="10" t="s">
        <v>1059</v>
      </c>
      <c r="S3" s="10" t="s">
        <v>1069</v>
      </c>
      <c r="T3" s="10" t="s">
        <v>1059</v>
      </c>
      <c r="U3" s="10" t="s">
        <v>1069</v>
      </c>
      <c r="V3" s="10" t="s">
        <v>1059</v>
      </c>
      <c r="W3" s="10" t="s">
        <v>1069</v>
      </c>
    </row>
    <row r="4" spans="2:23" ht="14.25">
      <c r="B4" s="10" t="s">
        <v>1061</v>
      </c>
      <c r="C4" s="10" t="s">
        <v>1062</v>
      </c>
      <c r="D4" s="10" t="s">
        <v>1061</v>
      </c>
      <c r="E4" s="10" t="s">
        <v>1062</v>
      </c>
      <c r="F4" s="10" t="s">
        <v>1061</v>
      </c>
      <c r="G4" s="10" t="s">
        <v>1062</v>
      </c>
      <c r="H4" s="10" t="s">
        <v>1061</v>
      </c>
      <c r="I4" s="10" t="s">
        <v>1062</v>
      </c>
      <c r="J4" s="10" t="s">
        <v>1061</v>
      </c>
      <c r="L4" s="10" t="s">
        <v>1061</v>
      </c>
      <c r="N4" s="10" t="s">
        <v>1061</v>
      </c>
      <c r="P4" s="10" t="s">
        <v>1061</v>
      </c>
      <c r="R4" s="10" t="s">
        <v>1061</v>
      </c>
      <c r="T4" s="10" t="s">
        <v>1061</v>
      </c>
      <c r="U4" s="10" t="s">
        <v>1070</v>
      </c>
      <c r="V4" s="10" t="s">
        <v>1061</v>
      </c>
      <c r="W4" s="10" t="s">
        <v>1071</v>
      </c>
    </row>
    <row r="5" spans="1:21" ht="14.25">
      <c r="A5" t="s">
        <v>1072</v>
      </c>
      <c r="B5" s="10">
        <v>15573898.08</v>
      </c>
      <c r="C5" s="10">
        <v>15573989.08</v>
      </c>
      <c r="D5" s="10">
        <v>15555876.67</v>
      </c>
      <c r="E5" s="10">
        <v>15555876.67</v>
      </c>
      <c r="F5" s="10">
        <v>17452661.69</v>
      </c>
      <c r="G5" s="10">
        <v>17452661.69</v>
      </c>
      <c r="H5" s="10">
        <v>20366011.55</v>
      </c>
      <c r="I5" s="10">
        <v>20336011.55</v>
      </c>
      <c r="J5" s="10">
        <f>20596942.2+2545489.27</f>
        <v>23142431.47</v>
      </c>
      <c r="K5" s="10">
        <v>23142431.47</v>
      </c>
      <c r="L5" s="10">
        <f>17116899.27+2638638.93</f>
        <v>19755538.2</v>
      </c>
      <c r="M5" s="10">
        <f>17166899.27+2638638.93</f>
        <v>19805538.2</v>
      </c>
      <c r="N5" s="10">
        <f>21346720+2294808.66</f>
        <v>23641528.66</v>
      </c>
      <c r="O5" s="10">
        <v>23641528.66</v>
      </c>
      <c r="P5" s="10">
        <v>25678320</v>
      </c>
      <c r="Q5" s="10">
        <v>25676593.91</v>
      </c>
      <c r="R5" s="10">
        <v>27334860</v>
      </c>
      <c r="S5" s="10">
        <v>26419339.4</v>
      </c>
      <c r="T5" s="10">
        <v>28129360</v>
      </c>
      <c r="U5" s="10">
        <v>28526388.55</v>
      </c>
    </row>
    <row r="6" ht="14.25">
      <c r="A6" t="s">
        <v>1073</v>
      </c>
    </row>
    <row r="7" spans="1:22" ht="14.25">
      <c r="A7" t="s">
        <v>1074</v>
      </c>
      <c r="B7" s="10">
        <v>7049500</v>
      </c>
      <c r="C7" s="10">
        <v>7049371.38</v>
      </c>
      <c r="D7" s="10">
        <v>6061350</v>
      </c>
      <c r="E7" s="10">
        <v>5825590.91</v>
      </c>
      <c r="F7" s="10">
        <v>5051192</v>
      </c>
      <c r="G7" s="10">
        <v>5014947.46</v>
      </c>
      <c r="H7" s="10">
        <v>4120800</v>
      </c>
      <c r="I7" s="10">
        <v>3657715.75</v>
      </c>
      <c r="J7" s="10">
        <v>1245000</v>
      </c>
      <c r="K7" s="10">
        <v>813466.12</v>
      </c>
      <c r="L7" s="10">
        <v>2711600</v>
      </c>
      <c r="M7" s="10">
        <f>2766596.84-599916.11</f>
        <v>2166680.73</v>
      </c>
      <c r="N7" s="10">
        <v>1786500</v>
      </c>
      <c r="O7" s="10">
        <f>1786499.1-622900.72</f>
        <v>1163598.3800000001</v>
      </c>
      <c r="P7" s="10">
        <v>174604</v>
      </c>
      <c r="Q7" s="10">
        <v>228981.36</v>
      </c>
      <c r="R7" s="10">
        <v>179139</v>
      </c>
      <c r="S7" s="10">
        <v>188808.11</v>
      </c>
      <c r="T7" s="10">
        <v>150677</v>
      </c>
      <c r="U7" s="10">
        <v>150672.78</v>
      </c>
      <c r="V7" s="10">
        <f>46000+40000+500000+2250720+12828+67000+7500</f>
        <v>2924048</v>
      </c>
    </row>
    <row r="8" spans="1:22" ht="14.25">
      <c r="A8" t="s">
        <v>1075</v>
      </c>
      <c r="B8" s="10">
        <v>932240</v>
      </c>
      <c r="C8" s="10">
        <v>932230.83</v>
      </c>
      <c r="D8" s="10">
        <v>856140</v>
      </c>
      <c r="E8" s="10">
        <v>1091829.04</v>
      </c>
      <c r="F8" s="10">
        <v>510720</v>
      </c>
      <c r="G8" s="10">
        <v>734359.19</v>
      </c>
      <c r="H8" s="10">
        <v>551100</v>
      </c>
      <c r="I8" s="10">
        <v>1104164.95</v>
      </c>
      <c r="J8" s="10">
        <v>552640</v>
      </c>
      <c r="K8" s="10">
        <v>823903.77</v>
      </c>
      <c r="M8" s="10">
        <v>599916.11</v>
      </c>
      <c r="O8" s="10">
        <v>622900.72</v>
      </c>
      <c r="P8" s="10">
        <v>600000</v>
      </c>
      <c r="Q8" s="10">
        <v>545596.36</v>
      </c>
      <c r="R8" s="10">
        <v>570000</v>
      </c>
      <c r="S8" s="10">
        <v>560324.89</v>
      </c>
      <c r="T8" s="10">
        <v>570000</v>
      </c>
      <c r="U8" s="10">
        <v>570003.78</v>
      </c>
      <c r="V8" s="10">
        <f>570000+500000</f>
        <v>1070000</v>
      </c>
    </row>
    <row r="9" ht="14.25">
      <c r="A9" t="s">
        <v>1076</v>
      </c>
    </row>
    <row r="10" spans="1:23" ht="14.25">
      <c r="A10" t="s">
        <v>1077</v>
      </c>
      <c r="B10" s="10">
        <v>142900</v>
      </c>
      <c r="C10" s="10">
        <v>142900</v>
      </c>
      <c r="D10" s="10">
        <v>171000</v>
      </c>
      <c r="E10" s="10">
        <v>171000</v>
      </c>
      <c r="F10" s="10">
        <v>0</v>
      </c>
      <c r="G10" s="10">
        <v>0</v>
      </c>
      <c r="H10" s="10">
        <v>1381680</v>
      </c>
      <c r="I10" s="10">
        <v>1387980</v>
      </c>
      <c r="J10" s="10">
        <v>200000</v>
      </c>
      <c r="K10" s="10">
        <v>199956</v>
      </c>
      <c r="L10" s="10">
        <v>100000</v>
      </c>
      <c r="M10" s="10">
        <v>92400</v>
      </c>
      <c r="N10" s="10">
        <f>5320000+3500000+1140966</f>
        <v>9960966</v>
      </c>
      <c r="O10" s="10">
        <f>5320000+3500000+1140966</f>
        <v>9960966</v>
      </c>
      <c r="P10" s="10">
        <v>690000</v>
      </c>
      <c r="Q10" s="10">
        <v>690000</v>
      </c>
      <c r="R10" s="10">
        <v>0</v>
      </c>
      <c r="S10" s="10">
        <v>0</v>
      </c>
      <c r="T10" s="10">
        <v>204000</v>
      </c>
      <c r="U10" s="10">
        <v>204000</v>
      </c>
      <c r="V10" s="10">
        <v>20355000</v>
      </c>
      <c r="W10" s="10">
        <v>15977000</v>
      </c>
    </row>
    <row r="11" spans="1:21" ht="14.25">
      <c r="A11" t="s">
        <v>1078</v>
      </c>
      <c r="B11" s="10">
        <v>486050</v>
      </c>
      <c r="C11" s="10">
        <v>486050</v>
      </c>
      <c r="D11" s="10">
        <v>170850</v>
      </c>
      <c r="E11" s="10">
        <v>170850</v>
      </c>
      <c r="F11" s="10">
        <v>227700</v>
      </c>
      <c r="G11" s="10">
        <v>37097</v>
      </c>
      <c r="H11" s="10">
        <v>1327000</v>
      </c>
      <c r="I11" s="10">
        <v>1023083.33</v>
      </c>
      <c r="J11" s="10">
        <v>11412000</v>
      </c>
      <c r="K11" s="10">
        <v>6572029.14</v>
      </c>
      <c r="L11" s="10">
        <v>14552545</v>
      </c>
      <c r="M11" s="10">
        <v>11284369.35</v>
      </c>
      <c r="N11" s="10">
        <f>15667900+24950+40000+800000</f>
        <v>16532850</v>
      </c>
      <c r="O11" s="10">
        <v>17102903.71</v>
      </c>
      <c r="P11" s="10">
        <v>14334395</v>
      </c>
      <c r="Q11" s="10">
        <v>18242290.64</v>
      </c>
      <c r="R11" s="10">
        <v>13763450</v>
      </c>
      <c r="S11" s="10">
        <v>17640383.94</v>
      </c>
      <c r="T11" s="10">
        <v>9841800</v>
      </c>
      <c r="U11" s="10">
        <v>12665733.75</v>
      </c>
    </row>
    <row r="12" spans="1:17" ht="14.25">
      <c r="A12" t="s">
        <v>1079</v>
      </c>
      <c r="B12" s="10">
        <v>727590</v>
      </c>
      <c r="C12" s="10">
        <v>727536.01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N12" s="10">
        <v>94135.24</v>
      </c>
      <c r="O12" s="10">
        <v>94135.24</v>
      </c>
      <c r="P12" s="10">
        <v>23900</v>
      </c>
      <c r="Q12" s="10">
        <v>23900</v>
      </c>
    </row>
    <row r="13" spans="1:28" ht="14.25">
      <c r="A13" t="s">
        <v>1063</v>
      </c>
      <c r="C13" s="10">
        <v>0</v>
      </c>
      <c r="D13" s="10">
        <v>0</v>
      </c>
      <c r="E13" s="10">
        <v>0</v>
      </c>
      <c r="F13" s="10">
        <v>874800</v>
      </c>
      <c r="G13" s="10">
        <v>874800</v>
      </c>
      <c r="H13" s="10">
        <v>1946800</v>
      </c>
      <c r="I13" s="10">
        <v>1946800</v>
      </c>
      <c r="J13" s="10">
        <v>1947800</v>
      </c>
      <c r="K13" s="10">
        <v>1642500</v>
      </c>
      <c r="L13" s="10">
        <v>2661181</v>
      </c>
      <c r="M13" s="10">
        <v>2661181</v>
      </c>
      <c r="N13" s="10">
        <v>2926382.46</v>
      </c>
      <c r="O13" s="10">
        <v>2926382.46</v>
      </c>
      <c r="P13" s="10">
        <v>1050000</v>
      </c>
      <c r="Q13" s="10">
        <v>353405</v>
      </c>
      <c r="R13" s="10">
        <v>1170000</v>
      </c>
      <c r="S13" s="10">
        <v>1170000</v>
      </c>
      <c r="T13" s="10">
        <v>1417500</v>
      </c>
      <c r="U13" s="10">
        <v>1412000</v>
      </c>
      <c r="V13" s="10">
        <v>1749500</v>
      </c>
      <c r="W13" s="10">
        <v>1749500</v>
      </c>
      <c r="AA13">
        <f>V7+V8+V11</f>
        <v>3994048</v>
      </c>
      <c r="AB13">
        <f>W7+W8+W11</f>
        <v>0</v>
      </c>
    </row>
    <row r="14" spans="1:28" ht="14.25">
      <c r="A14" t="s">
        <v>1080</v>
      </c>
      <c r="F14" s="10">
        <v>115000</v>
      </c>
      <c r="G14" s="10">
        <v>111500</v>
      </c>
      <c r="H14" s="10">
        <v>354670</v>
      </c>
      <c r="I14" s="10">
        <v>354670</v>
      </c>
      <c r="J14" s="10">
        <v>150000</v>
      </c>
      <c r="K14" s="10">
        <v>150000</v>
      </c>
      <c r="AB14">
        <f>AB13*100/AA13</f>
        <v>0</v>
      </c>
    </row>
    <row r="15" ht="14.25">
      <c r="A15" t="s">
        <v>1081</v>
      </c>
    </row>
    <row r="16" spans="1:23" ht="14.25">
      <c r="A16" t="s">
        <v>277</v>
      </c>
      <c r="B16" s="10">
        <f aca="true" t="shared" si="0" ref="B16:K16">SUM(B5:B15)</f>
        <v>24912178.08</v>
      </c>
      <c r="C16" s="10">
        <f t="shared" si="0"/>
        <v>24912077.3</v>
      </c>
      <c r="D16" s="10">
        <f t="shared" si="0"/>
        <v>22815216.67</v>
      </c>
      <c r="E16" s="10">
        <f t="shared" si="0"/>
        <v>22815146.619999997</v>
      </c>
      <c r="F16" s="10">
        <f t="shared" si="0"/>
        <v>24232073.69</v>
      </c>
      <c r="G16" s="10">
        <f t="shared" si="0"/>
        <v>24225365.340000004</v>
      </c>
      <c r="H16" s="10">
        <f t="shared" si="0"/>
        <v>30048061.55</v>
      </c>
      <c r="I16" s="10">
        <f t="shared" si="0"/>
        <v>29810425.58</v>
      </c>
      <c r="J16" s="10">
        <f t="shared" si="0"/>
        <v>38649871.47</v>
      </c>
      <c r="K16" s="10">
        <f t="shared" si="0"/>
        <v>33344286.5</v>
      </c>
      <c r="L16" s="10">
        <f aca="true" t="shared" si="1" ref="L16:Q16">SUM(L5:L15)</f>
        <v>39780864.2</v>
      </c>
      <c r="M16" s="10">
        <f t="shared" si="1"/>
        <v>36610085.39</v>
      </c>
      <c r="N16" s="10">
        <f t="shared" si="1"/>
        <v>54942362.36</v>
      </c>
      <c r="O16" s="10">
        <f t="shared" si="1"/>
        <v>55512415.17</v>
      </c>
      <c r="P16" s="10">
        <f t="shared" si="1"/>
        <v>42551219</v>
      </c>
      <c r="Q16" s="10">
        <f t="shared" si="1"/>
        <v>45760767.269999996</v>
      </c>
      <c r="R16" s="10">
        <f aca="true" t="shared" si="2" ref="R16:W16">SUM(R5:R15)</f>
        <v>43017449</v>
      </c>
      <c r="S16" s="10">
        <f t="shared" si="2"/>
        <v>45978856.34</v>
      </c>
      <c r="T16" s="10">
        <f t="shared" si="2"/>
        <v>40313337</v>
      </c>
      <c r="U16" s="10">
        <f t="shared" si="2"/>
        <v>43528798.86</v>
      </c>
      <c r="V16" s="10">
        <f t="shared" si="2"/>
        <v>26098548</v>
      </c>
      <c r="W16" s="10">
        <f t="shared" si="2"/>
        <v>17726500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1082</v>
      </c>
    </row>
    <row r="3" spans="1:6" ht="14.25">
      <c r="A3" t="s">
        <v>1083</v>
      </c>
      <c r="D3" t="s">
        <v>392</v>
      </c>
      <c r="F3" t="s">
        <v>387</v>
      </c>
    </row>
    <row r="4" spans="1:6" ht="14.25">
      <c r="A4" t="s">
        <v>1049</v>
      </c>
      <c r="D4">
        <v>7778521.95</v>
      </c>
      <c r="F4">
        <v>3227529.5</v>
      </c>
    </row>
    <row r="5" spans="1:6" ht="14.25">
      <c r="A5" t="s">
        <v>1050</v>
      </c>
      <c r="D5">
        <v>8731924.29</v>
      </c>
      <c r="F5">
        <v>6695736.33</v>
      </c>
    </row>
    <row r="6" spans="1:6" ht="14.25">
      <c r="A6" t="s">
        <v>1051</v>
      </c>
      <c r="D6">
        <v>11122647.68</v>
      </c>
      <c r="F6">
        <v>4340289.29</v>
      </c>
    </row>
    <row r="7" spans="1:6" ht="14.25">
      <c r="A7" t="s">
        <v>1052</v>
      </c>
      <c r="D7">
        <v>12265008.78</v>
      </c>
      <c r="F7">
        <v>4309682.84</v>
      </c>
    </row>
    <row r="8" spans="1:6" ht="14.25">
      <c r="A8" t="s">
        <v>1053</v>
      </c>
      <c r="D8">
        <v>14355296</v>
      </c>
      <c r="F8">
        <v>9911836.82</v>
      </c>
    </row>
    <row r="9" spans="1:6" ht="14.25">
      <c r="A9" t="s">
        <v>1054</v>
      </c>
      <c r="D9">
        <v>17145048</v>
      </c>
      <c r="F9">
        <v>7591702.17</v>
      </c>
    </row>
    <row r="10" spans="1:6" ht="14.25">
      <c r="A10" t="s">
        <v>1055</v>
      </c>
      <c r="D10">
        <v>18599343.75</v>
      </c>
      <c r="F10">
        <v>12100130.97</v>
      </c>
    </row>
    <row r="11" spans="1:6" ht="14.25">
      <c r="A11" t="s">
        <v>1056</v>
      </c>
      <c r="D11">
        <v>29923854</v>
      </c>
      <c r="F11">
        <v>26084816.26</v>
      </c>
    </row>
    <row r="12" spans="1:6" ht="14.25">
      <c r="A12" t="s">
        <v>1057</v>
      </c>
      <c r="D12">
        <v>38652003</v>
      </c>
      <c r="F12">
        <v>30935637.67</v>
      </c>
    </row>
    <row r="13" spans="1:6" ht="14.25">
      <c r="A13" t="s">
        <v>1084</v>
      </c>
      <c r="D13">
        <v>34643282</v>
      </c>
      <c r="F13">
        <v>25208887.7</v>
      </c>
    </row>
    <row r="14" ht="14.25">
      <c r="B14" t="s">
        <v>592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A2" t="s">
        <v>1085</v>
      </c>
    </row>
    <row r="3" spans="1:4" ht="14.25">
      <c r="A3" t="s">
        <v>1086</v>
      </c>
      <c r="D3">
        <v>580</v>
      </c>
    </row>
    <row r="4" spans="3:4" ht="14.25">
      <c r="C4" t="s">
        <v>390</v>
      </c>
      <c r="D4" t="s">
        <v>1087</v>
      </c>
    </row>
    <row r="5" spans="1:4" ht="14.25">
      <c r="A5">
        <v>1</v>
      </c>
      <c r="B5" t="s">
        <v>1088</v>
      </c>
      <c r="C5">
        <v>3833455.75</v>
      </c>
      <c r="D5">
        <f>C5/D3</f>
        <v>6609.4064655172415</v>
      </c>
    </row>
    <row r="6" spans="1:4" ht="14.25">
      <c r="A6">
        <v>2</v>
      </c>
      <c r="B6" t="s">
        <v>1089</v>
      </c>
      <c r="C6">
        <v>82424626.27</v>
      </c>
      <c r="D6">
        <f>C6/D3</f>
        <v>142111.42460344828</v>
      </c>
    </row>
    <row r="7" spans="1:4" ht="14.25">
      <c r="A7">
        <v>3</v>
      </c>
      <c r="B7" t="s">
        <v>1090</v>
      </c>
      <c r="C7">
        <v>51706400</v>
      </c>
      <c r="D7">
        <f>C7/D3</f>
        <v>89148.96551724138</v>
      </c>
    </row>
    <row r="8" spans="2:4" ht="14.25">
      <c r="B8" t="s">
        <v>1091</v>
      </c>
      <c r="C8">
        <f>SUM(C5:C7)</f>
        <v>137964482.01999998</v>
      </c>
      <c r="D8">
        <f>SUM(D5:D7)</f>
        <v>237869.79658620688</v>
      </c>
    </row>
    <row r="11" spans="1:4" ht="14.25">
      <c r="A11" t="s">
        <v>1092</v>
      </c>
      <c r="D11">
        <v>471</v>
      </c>
    </row>
    <row r="12" spans="3:4" ht="14.25">
      <c r="C12" t="s">
        <v>390</v>
      </c>
      <c r="D12" t="s">
        <v>1087</v>
      </c>
    </row>
    <row r="13" spans="1:4" ht="14.25">
      <c r="A13">
        <v>1</v>
      </c>
      <c r="B13" t="s">
        <v>1088</v>
      </c>
      <c r="C13">
        <v>4878950.48</v>
      </c>
      <c r="D13">
        <f>C13/D11</f>
        <v>10358.705902335458</v>
      </c>
    </row>
    <row r="14" spans="1:4" ht="14.25">
      <c r="A14">
        <v>2</v>
      </c>
      <c r="B14" t="s">
        <v>1089</v>
      </c>
      <c r="C14">
        <v>77879170.27</v>
      </c>
      <c r="D14">
        <f>C14/D11</f>
        <v>165348.55683651805</v>
      </c>
    </row>
    <row r="15" spans="1:4" ht="14.25">
      <c r="A15">
        <v>3</v>
      </c>
      <c r="B15" t="s">
        <v>1090</v>
      </c>
      <c r="C15">
        <v>51706400</v>
      </c>
      <c r="D15">
        <f>C15/D11</f>
        <v>109780.04246284501</v>
      </c>
    </row>
    <row r="16" spans="2:4" ht="14.25">
      <c r="B16" t="s">
        <v>1093</v>
      </c>
      <c r="C16">
        <f>SUM(C13:C15)</f>
        <v>134464520.75</v>
      </c>
      <c r="D16">
        <f>SUM(D13:D15)</f>
        <v>285487.30520169856</v>
      </c>
    </row>
    <row r="18" spans="1:4" ht="14.25">
      <c r="A18" t="s">
        <v>1094</v>
      </c>
      <c r="D18">
        <v>518</v>
      </c>
    </row>
    <row r="19" spans="3:4" ht="14.25">
      <c r="C19" t="s">
        <v>390</v>
      </c>
      <c r="D19" t="s">
        <v>1087</v>
      </c>
    </row>
    <row r="20" spans="1:4" ht="14.25">
      <c r="A20">
        <v>1</v>
      </c>
      <c r="B20" t="s">
        <v>1088</v>
      </c>
      <c r="C20">
        <v>4055253.31</v>
      </c>
      <c r="D20">
        <f>C20/D18</f>
        <v>7828.674343629344</v>
      </c>
    </row>
    <row r="21" spans="1:4" ht="14.25">
      <c r="A21">
        <v>2</v>
      </c>
      <c r="B21" t="s">
        <v>1089</v>
      </c>
      <c r="C21">
        <v>73333714.27</v>
      </c>
      <c r="D21">
        <f>C21/D18</f>
        <v>141570.87696911197</v>
      </c>
    </row>
    <row r="22" spans="1:4" ht="14.25">
      <c r="A22">
        <v>3</v>
      </c>
      <c r="B22" t="s">
        <v>1090</v>
      </c>
      <c r="C22">
        <v>51706400</v>
      </c>
      <c r="D22">
        <f>C22/D18</f>
        <v>99819.30501930501</v>
      </c>
    </row>
    <row r="23" spans="2:4" ht="14.25">
      <c r="B23" t="s">
        <v>1095</v>
      </c>
      <c r="C23">
        <f>SUM(C20:C22)</f>
        <v>129095367.58</v>
      </c>
      <c r="D23">
        <f>SUM(D20:D22)</f>
        <v>249218.85633204633</v>
      </c>
    </row>
    <row r="25" spans="1:4" ht="14.25">
      <c r="A25" t="s">
        <v>1096</v>
      </c>
      <c r="D25">
        <v>577</v>
      </c>
    </row>
    <row r="26" spans="3:4" ht="14.25">
      <c r="C26" t="s">
        <v>390</v>
      </c>
      <c r="D26" t="s">
        <v>1087</v>
      </c>
    </row>
    <row r="27" spans="1:4" ht="14.25">
      <c r="A27">
        <v>1</v>
      </c>
      <c r="B27" t="s">
        <v>1088</v>
      </c>
      <c r="C27">
        <v>2533242.55</v>
      </c>
      <c r="D27">
        <f>C27/D25</f>
        <v>4390.368370883882</v>
      </c>
    </row>
    <row r="28" spans="1:4" ht="14.25">
      <c r="A28">
        <v>2</v>
      </c>
      <c r="B28" t="s">
        <v>1089</v>
      </c>
      <c r="C28">
        <v>68788258.27</v>
      </c>
      <c r="D28">
        <f>C28/D25</f>
        <v>119217.085389948</v>
      </c>
    </row>
    <row r="29" spans="1:4" ht="14.25">
      <c r="A29">
        <v>3</v>
      </c>
      <c r="B29" t="s">
        <v>1090</v>
      </c>
      <c r="C29">
        <v>51706400</v>
      </c>
      <c r="D29">
        <f>C29/D25</f>
        <v>89612.47833622184</v>
      </c>
    </row>
    <row r="30" spans="2:4" ht="14.25">
      <c r="B30" t="s">
        <v>1097</v>
      </c>
      <c r="C30">
        <f>SUM(C27:C29)</f>
        <v>123027900.82</v>
      </c>
      <c r="D30">
        <f>SUM(D27:D29)</f>
        <v>213219.93209705374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385</v>
      </c>
    </row>
    <row r="2" ht="14.25">
      <c r="A2" t="s">
        <v>1098</v>
      </c>
    </row>
    <row r="3" ht="14.25">
      <c r="B3" t="s">
        <v>1050</v>
      </c>
    </row>
    <row r="4" spans="1:3" ht="14.25">
      <c r="A4" t="s">
        <v>1068</v>
      </c>
      <c r="B4" t="s">
        <v>1059</v>
      </c>
      <c r="C4" t="s">
        <v>390</v>
      </c>
    </row>
    <row r="5" spans="2:3" ht="14.25">
      <c r="B5" t="s">
        <v>1061</v>
      </c>
      <c r="C5" t="s">
        <v>1062</v>
      </c>
    </row>
    <row r="6" spans="1:3" ht="14.25">
      <c r="A6" t="s">
        <v>1072</v>
      </c>
      <c r="B6">
        <v>15555876.67</v>
      </c>
      <c r="C6">
        <v>15555876.67</v>
      </c>
    </row>
    <row r="7" ht="14.25">
      <c r="A7" t="s">
        <v>1073</v>
      </c>
    </row>
    <row r="8" spans="1:3" ht="14.25">
      <c r="A8" t="s">
        <v>1074</v>
      </c>
      <c r="B8">
        <v>6061350</v>
      </c>
      <c r="C8">
        <v>5825590.91</v>
      </c>
    </row>
    <row r="9" spans="1:3" ht="14.25">
      <c r="A9" t="s">
        <v>1075</v>
      </c>
      <c r="B9">
        <v>856140</v>
      </c>
      <c r="C9">
        <v>1091829.04</v>
      </c>
    </row>
    <row r="10" ht="14.25">
      <c r="A10" t="s">
        <v>1076</v>
      </c>
    </row>
    <row r="11" spans="1:3" ht="14.25">
      <c r="A11" t="s">
        <v>1077</v>
      </c>
      <c r="B11">
        <v>171000</v>
      </c>
      <c r="C11">
        <v>171000</v>
      </c>
    </row>
    <row r="12" spans="1:3" ht="14.25">
      <c r="A12" t="s">
        <v>1078</v>
      </c>
      <c r="B12">
        <v>170850</v>
      </c>
      <c r="C12">
        <v>170850</v>
      </c>
    </row>
    <row r="13" spans="1:3" ht="14.25">
      <c r="A13" t="s">
        <v>1079</v>
      </c>
      <c r="B13">
        <v>0</v>
      </c>
      <c r="C13">
        <v>0</v>
      </c>
    </row>
    <row r="14" spans="1:3" ht="14.25">
      <c r="A14" t="s">
        <v>1063</v>
      </c>
      <c r="B14">
        <v>0</v>
      </c>
      <c r="C14">
        <v>0</v>
      </c>
    </row>
    <row r="15" spans="1:3" ht="14.25">
      <c r="A15" t="s">
        <v>277</v>
      </c>
      <c r="B15">
        <f>SUM(B6:B13)</f>
        <v>22815216.67</v>
      </c>
      <c r="C15">
        <f>SUM(C6:C13)</f>
        <v>22815146.619999997</v>
      </c>
    </row>
    <row r="17" spans="1:3" ht="14.25">
      <c r="A17" t="s">
        <v>388</v>
      </c>
      <c r="B17" t="s">
        <v>389</v>
      </c>
      <c r="C17" t="s">
        <v>386</v>
      </c>
    </row>
    <row r="18" spans="2:3" ht="14.25">
      <c r="B18">
        <v>8731924.29</v>
      </c>
      <c r="C18">
        <v>6695736.33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</dc:creator>
  <cp:keywords/>
  <dc:description/>
  <cp:lastModifiedBy>son</cp:lastModifiedBy>
  <cp:lastPrinted>2012-12-17T03:11:26Z</cp:lastPrinted>
  <dcterms:created xsi:type="dcterms:W3CDTF">2012-11-18T05:52:45Z</dcterms:created>
  <dcterms:modified xsi:type="dcterms:W3CDTF">2013-01-10T07:37:18Z</dcterms:modified>
  <cp:category/>
  <cp:version/>
  <cp:contentType/>
  <cp:contentStatus/>
</cp:coreProperties>
</file>